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media/image1.jpeg" ContentType="image/jpeg"/>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lysis 1" sheetId="1" r:id="rId4"/>
  </sheets>
</workbook>
</file>

<file path=xl/comments1.xml><?xml version="1.0" encoding="utf-8"?>
<comments xmlns="http://schemas.openxmlformats.org/spreadsheetml/2006/main">
  <authors>
    <author>QPS Assessoria</author>
    <author>alcion silva</author>
    <author>Debra E Warren</author>
  </authors>
  <commentList>
    <comment ref="D4" authorId="0">
      <text>
        <r>
          <rPr>
            <sz val="11"/>
            <color indexed="8"/>
            <rFont val="Helvetica"/>
          </rPr>
          <t>QPS Assessoria:
Insira neste campo o objeto principal do estudo (ex. epidemiologia do câncer)</t>
        </r>
      </text>
    </comment>
    <comment ref="L4" authorId="0">
      <text>
        <r>
          <rPr>
            <sz val="11"/>
            <color indexed="8"/>
            <rFont val="Helvetica"/>
          </rPr>
          <t xml:space="preserve">QPS Assessoria:
Insira neste campo  o problema de pesquisa.
(ex. Qual a prevalência do câncer de colo de útero em mulheres brasileiras no ano de 2015?). </t>
        </r>
      </text>
    </comment>
    <comment ref="G6" authorId="0">
      <text>
        <r>
          <rPr>
            <sz val="11"/>
            <color indexed="8"/>
            <rFont val="Helvetica"/>
          </rPr>
          <t>QPS Assessoria:
Delimite o cenário informando local e data no qual o fenômeno será estudado (ex. Brasil - 2015).</t>
        </r>
      </text>
    </comment>
    <comment ref="G8" authorId="0">
      <text>
        <r>
          <rPr>
            <sz val="11"/>
            <color indexed="8"/>
            <rFont val="Helvetica"/>
          </rPr>
          <t>QPS Assessoria:
Especifique em 'Características da amostra ' os critérios considerados para incluir os sujeitos no estudo (ex. mulheres, brasileiras, câncer colo, 2015)</t>
        </r>
      </text>
    </comment>
    <comment ref="H10" authorId="1">
      <text>
        <r>
          <rPr>
            <sz val="11"/>
            <color indexed="8"/>
            <rFont val="Helvetica"/>
          </rPr>
          <t>alcion silva:
Insira o número de sujeitos (pacientes) que compõem a amostra do estudo</t>
        </r>
      </text>
    </comment>
    <comment ref="I10" authorId="0">
      <text>
        <r>
          <rPr>
            <sz val="11"/>
            <color indexed="8"/>
            <rFont val="Helvetica"/>
          </rPr>
          <t>QPS Assessoria:
Indique no campo amarelo qual o número total de sujeitos alocados para o estudo?</t>
        </r>
      </text>
    </comment>
    <comment ref="D16" authorId="0">
      <text>
        <r>
          <rPr>
            <sz val="11"/>
            <color indexed="8"/>
            <rFont val="Helvetica"/>
          </rPr>
          <t>QPS Assessoria:
Identifique qual será a intervenção realizada no Grupo Experimental (ex. técnica cirurgica A, exame de diagnóstico)</t>
        </r>
      </text>
    </comment>
    <comment ref="J16" authorId="0">
      <text>
        <r>
          <rPr>
            <sz val="11"/>
            <color indexed="8"/>
            <rFont val="Helvetica"/>
          </rPr>
          <t>QPS Assessoria:
Identifique qual será a intervenção realizada no Grupo Controle (ex. técnica cirurgica B, placebo, não intervenção)</t>
        </r>
      </text>
    </comment>
    <comment ref="K24" authorId="0">
      <text>
        <r>
          <rPr>
            <sz val="11"/>
            <color indexed="8"/>
            <rFont val="Helvetica"/>
          </rPr>
          <t>QPS Assessoria:
Informe como foi definido e qual o tempo de seguimento (ex. seguimento definido de acordo com o tempo de manifestação da doença, aompanhamento por 5 anos conforme protocolo internacional para cancer)</t>
        </r>
      </text>
    </comment>
    <comment ref="F30" authorId="0">
      <text>
        <r>
          <rPr>
            <sz val="11"/>
            <color indexed="8"/>
            <rFont val="Helvetica"/>
          </rPr>
          <t>QPS Assessoria:
O limite aceito para perdas na amostra é de 15%</t>
        </r>
      </text>
    </comment>
    <comment ref="C33" authorId="2">
      <text>
        <r>
          <rPr>
            <sz val="11"/>
            <color indexed="8"/>
            <rFont val="Helvetica"/>
          </rPr>
          <t xml:space="preserve">Debra E Warren:
Preencha este campo se os resultados do estudo forem  categóricos dicotômicos (ex. morte/vida, sim/não), e insira no campo amarelo o  número de eventos observados em cada grupo (GE e GC)
Não use contagem de eventos (ex. numero de quedas por sujeitos). Outras técnicas são usdas para este tipo de dados.
</t>
        </r>
      </text>
    </comment>
    <comment ref="J33" authorId="0">
      <text>
        <r>
          <rPr>
            <sz val="11"/>
            <color indexed="8"/>
            <rFont val="Helvetica"/>
          </rPr>
          <t>QPS Assessoria:
Insira nestes campos a frequência de casos positivos observados no estudo para o Grupo Experimental (GE)  e Grupo Controle (GC)</t>
        </r>
      </text>
    </comment>
    <comment ref="C39" authorId="2">
      <text>
        <r>
          <rPr>
            <sz val="11"/>
            <color indexed="8"/>
            <rFont val="Helvetica"/>
          </rPr>
          <t xml:space="preserve">Debra E Warren:
Preencha este campo se os resultados do estudo forem numéricos. Os valores pode ser discretos (valores finitos, ex.  número de pacientes com câncer) ou contínuos (aqueles que assumem  qualquer valor num determinado intervalo, ex. peso em Kg. ou pressão sanguínea em mmHg).  Insira nos campos amarelos a média, o desvio padrão ou o erro padrão de cada grupo.
Não use medianas, os métodos usados nesta calculadora são inapropriados
</t>
        </r>
      </text>
    </comment>
    <comment ref="K40" authorId="0">
      <text>
        <r>
          <rPr>
            <sz val="11"/>
            <color indexed="8"/>
            <rFont val="Helvetica"/>
          </rPr>
          <t>QPS Assessoria:
Medida de tendência central que representa o centro do conjunto de dados contínuos.
 M (x1 + x2 + ..)/N</t>
        </r>
      </text>
    </comment>
    <comment ref="L41" authorId="0">
      <text>
        <r>
          <rPr>
            <sz val="11"/>
            <color indexed="8"/>
            <rFont val="Helvetica"/>
          </rPr>
          <t>QPS Assessoria:
Medida que representa a distribuição de probabilidades em torno da média.
S = √∑(x-ẍ)2 / n-1</t>
        </r>
      </text>
    </comment>
    <comment ref="L42" authorId="0">
      <text>
        <r>
          <rPr>
            <sz val="11"/>
            <color indexed="8"/>
            <rFont val="Helvetica"/>
          </rPr>
          <t>QPS Assessoria:
Verifica se várias médias obtidas de diferentes amostras da mesma população apresentam distribuição normal e se o DP destas (denominado Erro Padrão das Médias) é menor que o DP das médias isoladas.  EPM = s/√n</t>
        </r>
      </text>
    </comment>
    <comment ref="G48" authorId="2">
      <text>
        <r>
          <rPr>
            <sz val="11"/>
            <color indexed="8"/>
            <rFont val="Helvetica"/>
          </rPr>
          <t xml:space="preserve">Debra E Warren:
O Intervalo de Confiança (IC) é usado para estimar o grau de certeza que incluirá a real diferença entre duas médias comparadas (precisão da magnitude do efeito). A probabilidade do IC conter o verdadeiro valor do parâmetro é indicada pelo Nível de Confiança (NC). Usualmente se usa um NC de 95% para a área da saúde por proporcionar um equilíbrio entre precisao e confiabilidade. 
Para resultados categóricos a fórmula do IC usa o método Exatode Wilson para aproximaçãos, permitindo trabalhar com amostras pequenas assegurando que os IC estejam dentro dos limites de 0% e 100%. A fórmula para dados categóricos assume que:
 * As amostras são independentes (sujeitos do GE não são os mesmos do GC, nem pareados com estes);
 * A distribuição é binomial (para proporções) ou Poisson (para taxas);
 * O valor para cada célula é no mínimo um;
 * A direção de associação entre variáveis é bidirecional.
Para resultados contínuos  a fórmula do IC usa a distribuição-t. Este método é adequado para amostras maiores que 30, porém induz a erro em amostras pequenas e dados assimétricos. A fórmula para dados contínuos assume que:
 * Existe no mínimo 30 sujeitos com resultados mensurados em cada grupo; 
 * A distribuição é normal;
 * A direção de associação entre variáveis é bidirecional.
Se os pressupostos não forem atendidos, outros métodos debvem ser usados. </t>
        </r>
      </text>
    </comment>
    <comment ref="O48" authorId="0">
      <text>
        <r>
          <rPr>
            <sz val="11"/>
            <color indexed="8"/>
            <rFont val="Helvetica"/>
          </rPr>
          <t xml:space="preserve">QPS Assessoria:
Escore-Z é uma medida de posição (em relação à média) que permite distinguir valores comuns daquels incomuns numa população.
</t>
        </r>
      </text>
    </comment>
    <comment ref="F49" authorId="2">
      <text>
        <r>
          <rPr>
            <sz val="11"/>
            <color indexed="8"/>
            <rFont val="Helvetica"/>
          </rPr>
          <t xml:space="preserve">Debra E Warren:
Ocorrência
Para resultados categóricos (ex. eventos), ocorrência é expressa  como a taxa por pessoa/tempo ou como proporção (variando de 0.0 a 1.0) para cada grupo.  
Para resultados numericos (ex. peso em Kg.), ocorrência é expressa nos paineis inferiores como média.
</t>
        </r>
      </text>
    </comment>
    <comment ref="L49" authorId="2">
      <text>
        <r>
          <rPr>
            <sz val="11"/>
            <color indexed="8"/>
            <rFont val="Helvetica"/>
          </rPr>
          <t xml:space="preserve">Debra E Warren:
Efeitos da intervenção
As medidads de efeito calculadas neste campo não são ajustadas a nenhuma condição. Caso os dados do estudo estejam ajustados por sexo, idade, etc., então os resultados podem ser ligeiramente diferentes dos calculados.
Caso as intervenções do estudo sejam no mesmo sujeito (ensaio cruzado), então este método não é eficiente, devendo ser aplicado análise de correlação.
O efeito absoluto é expresso por unidades de pessoa/tempo enquanto o efeito relativo não apresenta unidades.
</t>
        </r>
      </text>
    </comment>
    <comment ref="R49" authorId="2">
      <text>
        <r>
          <rPr>
            <sz val="11"/>
            <color indexed="8"/>
            <rFont val="Helvetica"/>
          </rPr>
          <t xml:space="preserve">Debra E Warren:
Número Necessário para Tratar (NNT) 
NNT refere-se ao número de sujeitos que precisam receber determinada intervenção , de modo a aumentar ou reduzir o resultado de interesse por um, comparados os grupos num intervalo de tempo equivalete a duração do ensaio.
Se o NNT for negativo, significa que a a intervenção é melhor que a comparação e vice-versa (assumindo  que o resultado de interesse é um evento adverso). 
</t>
        </r>
      </text>
    </comment>
    <comment ref="F50" authorId="2">
      <text>
        <r>
          <rPr>
            <sz val="11"/>
            <color indexed="8"/>
            <rFont val="Helvetica"/>
          </rPr>
          <t xml:space="preserve">Debra E Warren:
GEO é a frequencia de ocorrências no Grupo Experimental 
[ex.   a / GE / T]
</t>
        </r>
      </text>
    </comment>
    <comment ref="I50" authorId="2">
      <text>
        <r>
          <rPr>
            <sz val="11"/>
            <color indexed="8"/>
            <rFont val="Helvetica"/>
          </rPr>
          <t xml:space="preserve">Debra E Warren:
GCO é a frequencia de ocorrências no Grupo Controle
[ex. b / GC / T]
</t>
        </r>
      </text>
    </comment>
    <comment ref="L50" authorId="2">
      <text>
        <r>
          <rPr>
            <sz val="11"/>
            <color indexed="8"/>
            <rFont val="Helvetica"/>
          </rPr>
          <t>Debra E Warren:
Efeito Relativo é 
 - Risco Relativo (RR) se comparadas proporções ou taxas 
 - Média relativa (MR) se comparadas médias.</t>
        </r>
      </text>
    </comment>
    <comment ref="O50" authorId="2">
      <text>
        <r>
          <rPr>
            <sz val="11"/>
            <color indexed="8"/>
            <rFont val="Helvetica"/>
          </rPr>
          <t xml:space="preserve">Debra E Warren:
Efeito absoluto é 
 - uma Diferença de Risco (DR) quando comparado proporções ou taxas.
 - Uma Diferença de Médias (DM) quando comparadas médias.
Se o resultado de interesse for um evento prejudicial (ex. manifestação de doença), então o efeito absoluto é:
 - negativo, a intervenção é melhor que a comparação. 
 - positivo, a intervenção experimental é pior que a comparação. 
Se o resultado de interesse é um benefício (ex. redução da morbidade), então o efeito absoluto é: 
 - negativo,  a intervenção é pior que a comparação.  
 - positivo quando a intervenção é melhor que a comparação. </t>
        </r>
      </text>
    </comment>
    <comment ref="C53" authorId="2">
      <text>
        <r>
          <rPr>
            <sz val="11"/>
            <color indexed="8"/>
            <rFont val="Helvetica"/>
          </rPr>
          <t>Debra E Warren:
O princípio da intenção de tratar usada em Ensaios Clínicos entende que nem sempre os pacientes aderem ao protocolo de tratamento, deste modo, se estes também forem  avaliados o estudo será mais próximo do real. Usa o número inicial de sujeitos alocados para os grupos experimental e  controle, independente de quem recebeu a intervenção ou não, e inclui as perdas no denominador (GE).</t>
        </r>
      </text>
    </comment>
    <comment ref="C56" authorId="2">
      <text>
        <r>
          <rPr>
            <sz val="11"/>
            <color indexed="8"/>
            <rFont val="Helvetica"/>
          </rPr>
          <t>Debra E Warren:
A análise de tratamento considera apenas os sujeitos que seguiram de modo regular o protocolo de tratamento. A análise de seguimento considera todos os sujeitos que completaram o período de acompanhamento recebendo ou não o protocolo de tratamento, e pode usar ou o número de sujeitos ou sujeitos/tempo como denominador. Os resultados são considerados menos confiáveis que aqueles da análise de intenção de tratar.</t>
        </r>
      </text>
    </comment>
    <comment ref="C59" authorId="2">
      <text>
        <r>
          <rPr>
            <sz val="11"/>
            <color indexed="8"/>
            <rFont val="Helvetica"/>
          </rPr>
          <t xml:space="preserve">Debra E Warren:
A análise da intenção de tratar é aplicada para estudos com resultados numéricos, se não houverem dados avaliáveis sobre os sujeitos perdidos no seguimento. O grupo "n" para análise é composto pelos sujeitos que completaram o seguimento. Entretanto, se o resultado foi mensurado no início do estudo ou em algum  momento durante o acompanhamento, o último valor numérico avaliado pode ser usado como a proxy para análise ITF. Tempo de seguimento não é usado no cálculo GEO e GCO para resultados numéricos.
Os métodos analíticos apresentados assumem que as medidas possuem distribuição normal, ou que os números são suficientes (&gt;~30) para assumir que os erros sobre a média têm distribuição normal. Casos de distribuição assimétrica requerem aplicação de outros métodos estatísticos.
</t>
        </r>
      </text>
    </comment>
  </commentList>
</comments>
</file>

<file path=xl/sharedStrings.xml><?xml version="1.0" encoding="utf-8"?>
<sst xmlns="http://schemas.openxmlformats.org/spreadsheetml/2006/main" uniqueCount="70">
  <si>
    <t xml:space="preserve">    </t>
  </si>
  <si>
    <t xml:space="preserve">          FERRAMENTA  PARA O DESENVOLVIMENTO DE PESQUISAS CLÍNICAS</t>
  </si>
  <si>
    <t xml:space="preserve">             Use para estruturar ensaios clínicos, estudos observacionais, de risco, prognóstico e transversais </t>
  </si>
  <si>
    <t>Objeto do estudo:</t>
  </si>
  <si>
    <t>Problema de pesquisa</t>
  </si>
  <si>
    <r>
      <rPr>
        <b val="1"/>
        <sz val="12"/>
        <color indexed="8"/>
        <rFont val="Arial"/>
      </rPr>
      <t>P</t>
    </r>
    <r>
      <rPr>
        <sz val="10"/>
        <color indexed="8"/>
        <rFont val="Arial"/>
      </rPr>
      <t>opulação</t>
    </r>
  </si>
  <si>
    <t xml:space="preserve">Orientações de uso  </t>
  </si>
  <si>
    <t>Cenário do Estudo</t>
  </si>
  <si>
    <t>Local e ano</t>
  </si>
  <si>
    <t xml:space="preserve">Acesse ajuda e comentários passando o cursor sobre os símbolos ao lado dos títulos     </t>
  </si>
  <si>
    <t xml:space="preserve">Delimitação do espaço do estudo   </t>
  </si>
  <si>
    <t>População Elegivel</t>
  </si>
  <si>
    <t>Insira os dados nos campos amarelos e registre as características do estudo nos campos em cor azul</t>
  </si>
  <si>
    <t>Critérios de inclusão e exclusão</t>
  </si>
  <si>
    <t>O cálculo dos resultados será apresentado nas áreas verdes.</t>
  </si>
  <si>
    <t>Amostra</t>
  </si>
  <si>
    <t xml:space="preserve">N. de sujeitos </t>
  </si>
  <si>
    <t>Características da amostra</t>
  </si>
  <si>
    <t>Esta palnilha não é recomendadapara estudos com múltiplas análises (mais de uma experimentação)</t>
  </si>
  <si>
    <r>
      <rPr>
        <b val="1"/>
        <sz val="10"/>
        <color indexed="8"/>
        <rFont val="Arial"/>
      </rPr>
      <t>C</t>
    </r>
    <r>
      <rPr>
        <sz val="10"/>
        <color indexed="8"/>
        <rFont val="Arial"/>
      </rPr>
      <t>aso &amp;</t>
    </r>
    <r>
      <rPr>
        <b val="1"/>
        <sz val="10"/>
        <color indexed="8"/>
        <rFont val="Arial"/>
      </rPr>
      <t xml:space="preserve"> C</t>
    </r>
    <r>
      <rPr>
        <sz val="10"/>
        <color indexed="8"/>
        <rFont val="Arial"/>
      </rPr>
      <t>ontrole</t>
    </r>
  </si>
  <si>
    <t>Intervenção Experimental</t>
  </si>
  <si>
    <t>(GE)</t>
  </si>
  <si>
    <t>(GC)</t>
  </si>
  <si>
    <t>Intervenção Controle</t>
  </si>
  <si>
    <t>Amostra alocada p/ GE &amp; GC:</t>
  </si>
  <si>
    <t>Seguimento:</t>
  </si>
  <si>
    <t>Referência metodológica:</t>
  </si>
  <si>
    <t>Perda pré-intervenção:</t>
  </si>
  <si>
    <t>Informe tipo de seguimento:</t>
  </si>
  <si>
    <t>Seguimento ou intervenção completo:</t>
  </si>
  <si>
    <t>Perda pós-intervenção:</t>
  </si>
  <si>
    <t>Percentual de perda no seguimento:</t>
  </si>
  <si>
    <r>
      <rPr>
        <b val="1"/>
        <sz val="10"/>
        <color indexed="8"/>
        <rFont val="Arial"/>
      </rPr>
      <t>R</t>
    </r>
    <r>
      <rPr>
        <sz val="10"/>
        <color indexed="8"/>
        <rFont val="Arial"/>
      </rPr>
      <t>esultados</t>
    </r>
  </si>
  <si>
    <t>Resultado</t>
  </si>
  <si>
    <t>Se categorias.…</t>
  </si>
  <si>
    <t>GE</t>
  </si>
  <si>
    <t>GC</t>
  </si>
  <si>
    <t>Qual categoria?</t>
  </si>
  <si>
    <t>Sujeitos com resultado:</t>
  </si>
  <si>
    <t>Se numerico….</t>
  </si>
  <si>
    <t>what e.g. BP?</t>
  </si>
  <si>
    <t>Média</t>
  </si>
  <si>
    <t xml:space="preserve">Desvio padrão </t>
  </si>
  <si>
    <t>Erro padrão</t>
  </si>
  <si>
    <t>Silva,  Alcion Alves. Pratica Clínica Baseada em Evidências. São Paulo:Santos,  2009.</t>
  </si>
  <si>
    <t>Mostre resultados por  (ex. por 100):</t>
  </si>
  <si>
    <t>sujeitos</t>
  </si>
  <si>
    <t>Resultados (ñ-ajustados) c/:</t>
  </si>
  <si>
    <t>% Intervalo de Confiança</t>
  </si>
  <si>
    <t>Escore-Z:</t>
  </si>
  <si>
    <t>Cálculos</t>
  </si>
  <si>
    <t>Ocorrencia por 100 sujeitos</t>
  </si>
  <si>
    <t>Efeitos da exposição por 100 sujeitos</t>
  </si>
  <si>
    <t>Numero necessário para tratar (NNT) para prevenir/causar 1 evento</t>
  </si>
  <si>
    <t>no gr. experimental</t>
  </si>
  <si>
    <t>no gr. controle</t>
  </si>
  <si>
    <t>Efeito relativo</t>
  </si>
  <si>
    <t>Efeito absoluto</t>
  </si>
  <si>
    <t>(GEO)</t>
  </si>
  <si>
    <t>(GCO)</t>
  </si>
  <si>
    <t xml:space="preserve"> (GEO/GCO)</t>
  </si>
  <si>
    <t xml:space="preserve"> (GEO-GCO)</t>
  </si>
  <si>
    <t>Resultado categórico:</t>
  </si>
  <si>
    <t>Análise intençao de tratar</t>
  </si>
  <si>
    <t>95% IC</t>
  </si>
  <si>
    <t>Analise seguim./tratam.</t>
  </si>
  <si>
    <t>Resultado numérico:</t>
  </si>
  <si>
    <t>Análise de  médias</t>
  </si>
  <si>
    <t xml:space="preserve">Fonte: Auckland Univ., modificado e comentado por Alcion Alves Silva: </t>
  </si>
  <si>
    <r>
      <rPr>
        <u val="single"/>
        <sz val="10"/>
        <color indexed="27"/>
        <rFont val="Arial"/>
      </rPr>
      <t>www.praticaclinica.com.br</t>
    </r>
  </si>
</sst>
</file>

<file path=xl/styles.xml><?xml version="1.0" encoding="utf-8"?>
<styleSheet xmlns="http://schemas.openxmlformats.org/spreadsheetml/2006/main">
  <numFmts count="4">
    <numFmt numFmtId="0" formatCode="General"/>
    <numFmt numFmtId="59" formatCode="0.0"/>
    <numFmt numFmtId="60" formatCode="0.000"/>
    <numFmt numFmtId="61" formatCode="0.0000"/>
  </numFmts>
  <fonts count="23">
    <font>
      <sz val="11"/>
      <color indexed="8"/>
      <name val="Calibri"/>
    </font>
    <font>
      <sz val="8"/>
      <color indexed="8"/>
      <name val="Calibri"/>
    </font>
    <font>
      <sz val="14"/>
      <color indexed="8"/>
      <name val="Calibri"/>
    </font>
    <font>
      <b val="1"/>
      <sz val="14"/>
      <color indexed="9"/>
      <name val="Arial"/>
    </font>
    <font>
      <b val="1"/>
      <sz val="16"/>
      <color indexed="11"/>
      <name val="Arial"/>
    </font>
    <font>
      <b val="1"/>
      <sz val="12"/>
      <color indexed="9"/>
      <name val="Arial"/>
    </font>
    <font>
      <sz val="11"/>
      <color indexed="9"/>
      <name val="Arial"/>
    </font>
    <font>
      <b val="1"/>
      <sz val="11"/>
      <color indexed="13"/>
      <name val="Arial"/>
    </font>
    <font>
      <b val="1"/>
      <sz val="10"/>
      <color indexed="8"/>
      <name val="Arial"/>
    </font>
    <font>
      <sz val="10"/>
      <color indexed="8"/>
      <name val="Arial"/>
    </font>
    <font>
      <sz val="11"/>
      <color indexed="8"/>
      <name val="Helvetica"/>
    </font>
    <font>
      <sz val="11"/>
      <color indexed="8"/>
      <name val="Arial"/>
    </font>
    <font>
      <b val="1"/>
      <sz val="12"/>
      <color indexed="8"/>
      <name val="Arial"/>
    </font>
    <font>
      <b val="1"/>
      <sz val="10"/>
      <color indexed="9"/>
      <name val="Arial"/>
    </font>
    <font>
      <sz val="10"/>
      <color indexed="9"/>
      <name val="Arial"/>
    </font>
    <font>
      <b val="1"/>
      <sz val="11"/>
      <color indexed="8"/>
      <name val="Arial"/>
    </font>
    <font>
      <sz val="8"/>
      <color indexed="8"/>
      <name val="Arial"/>
    </font>
    <font>
      <b val="1"/>
      <sz val="9"/>
      <color indexed="8"/>
      <name val="Arial"/>
    </font>
    <font>
      <sz val="8"/>
      <color indexed="25"/>
      <name val="Arial"/>
    </font>
    <font>
      <i val="1"/>
      <sz val="10"/>
      <color indexed="8"/>
      <name val="Arial"/>
    </font>
    <font>
      <sz val="8"/>
      <color indexed="9"/>
      <name val="Arial"/>
    </font>
    <font>
      <u val="single"/>
      <sz val="10"/>
      <color indexed="27"/>
      <name val="Arial"/>
    </font>
    <font>
      <u val="single"/>
      <sz val="8"/>
      <color indexed="27"/>
      <name val="Arial"/>
    </font>
  </fonts>
  <fills count="16">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11"/>
        <bgColor auto="1"/>
      </patternFill>
    </fill>
  </fills>
  <borders count="70">
    <border>
      <left/>
      <right/>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8"/>
      </left>
      <right/>
      <top/>
      <bottom/>
      <diagonal/>
    </border>
    <border>
      <left/>
      <right/>
      <top/>
      <bottom/>
      <diagonal/>
    </border>
    <border>
      <left/>
      <right style="thin">
        <color indexed="8"/>
      </right>
      <top/>
      <bottom/>
      <diagonal/>
    </border>
    <border>
      <left/>
      <right style="thin">
        <color indexed="12"/>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tted">
        <color indexed="8"/>
      </bottom>
      <diagonal/>
    </border>
    <border>
      <left/>
      <right/>
      <top style="dotted">
        <color indexed="8"/>
      </top>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style="medium">
        <color indexed="8"/>
      </left>
      <right/>
      <top style="thin">
        <color indexed="8"/>
      </top>
      <bottom/>
      <diagonal/>
    </border>
    <border>
      <left/>
      <right style="medium">
        <color indexed="8"/>
      </right>
      <top/>
      <bottom/>
      <diagonal/>
    </border>
    <border>
      <left style="medium">
        <color indexed="8"/>
      </left>
      <right/>
      <top/>
      <bottom/>
      <diagonal/>
    </border>
    <border>
      <left/>
      <right style="medium">
        <color indexed="8"/>
      </right>
      <top/>
      <bottom style="dotted">
        <color indexed="8"/>
      </bottom>
      <diagonal/>
    </border>
    <border>
      <left style="medium">
        <color indexed="8"/>
      </left>
      <right/>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style="medium">
        <color indexed="8"/>
      </right>
      <top/>
      <bottom style="thin">
        <color indexed="8"/>
      </bottom>
      <diagonal/>
    </border>
    <border>
      <left style="medium">
        <color indexed="8"/>
      </left>
      <right/>
      <top/>
      <bottom style="thin">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top style="dotted">
        <color indexed="8"/>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26"/>
      </bottom>
      <diagonal/>
    </border>
    <border>
      <left/>
      <right/>
      <top style="thin">
        <color indexed="8"/>
      </top>
      <bottom style="thin">
        <color indexed="26"/>
      </bottom>
      <diagonal/>
    </border>
    <border>
      <left/>
      <right style="medium">
        <color indexed="8"/>
      </right>
      <top style="thin">
        <color indexed="8"/>
      </top>
      <bottom style="thin">
        <color indexed="26"/>
      </bottom>
      <diagonal/>
    </border>
    <border>
      <left style="medium">
        <color indexed="8"/>
      </left>
      <right/>
      <top style="thin">
        <color indexed="8"/>
      </top>
      <bottom style="thin">
        <color indexed="26"/>
      </bottom>
      <diagonal/>
    </border>
    <border>
      <left style="thin">
        <color indexed="8"/>
      </left>
      <right/>
      <top style="thin">
        <color indexed="26"/>
      </top>
      <bottom/>
      <diagonal/>
    </border>
    <border>
      <left/>
      <right/>
      <top style="thin">
        <color indexed="26"/>
      </top>
      <bottom/>
      <diagonal/>
    </border>
    <border>
      <left/>
      <right style="thin">
        <color indexed="26"/>
      </right>
      <top style="thin">
        <color indexed="26"/>
      </top>
      <bottom/>
      <diagonal/>
    </border>
    <border>
      <left style="thin">
        <color indexed="26"/>
      </left>
      <right/>
      <top style="thin">
        <color indexed="26"/>
      </top>
      <bottom/>
      <diagonal/>
    </border>
    <border>
      <left/>
      <right style="medium">
        <color indexed="8"/>
      </right>
      <top style="thin">
        <color indexed="26"/>
      </top>
      <bottom/>
      <diagonal/>
    </border>
    <border>
      <left style="medium">
        <color indexed="8"/>
      </left>
      <right/>
      <top style="thin">
        <color indexed="26"/>
      </top>
      <bottom/>
      <diagonal/>
    </border>
    <border>
      <left/>
      <right style="thin">
        <color indexed="26"/>
      </right>
      <top/>
      <bottom style="thin">
        <color indexed="8"/>
      </bottom>
      <diagonal/>
    </border>
    <border>
      <left style="thin">
        <color indexed="26"/>
      </left>
      <right/>
      <top/>
      <bottom style="thin">
        <color indexed="8"/>
      </bottom>
      <diagonal/>
    </border>
    <border>
      <left/>
      <right style="thin">
        <color indexed="26"/>
      </right>
      <top style="thin">
        <color indexed="8"/>
      </top>
      <bottom/>
      <diagonal/>
    </border>
    <border>
      <left style="thin">
        <color indexed="26"/>
      </left>
      <right/>
      <top style="thin">
        <color indexed="8"/>
      </top>
      <bottom/>
      <diagonal/>
    </border>
    <border>
      <left/>
      <right style="thin">
        <color indexed="26"/>
      </right>
      <top/>
      <bottom/>
      <diagonal/>
    </border>
    <border>
      <left style="thin">
        <color indexed="26"/>
      </left>
      <right/>
      <top/>
      <bottom/>
      <diagonal/>
    </border>
    <border>
      <left/>
      <right style="thin">
        <color indexed="26"/>
      </right>
      <top/>
      <bottom style="medium">
        <color indexed="8"/>
      </bottom>
      <diagonal/>
    </border>
    <border>
      <left style="thin">
        <color indexed="26"/>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12"/>
      </left>
      <right/>
      <top style="medium">
        <color indexed="8"/>
      </top>
      <bottom/>
      <diagonal/>
    </border>
    <border>
      <left style="thin">
        <color indexed="12"/>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s>
  <cellStyleXfs count="1">
    <xf numFmtId="0" fontId="0" applyNumberFormat="0" applyFont="1" applyFill="0" applyBorder="0" applyAlignment="1" applyProtection="0">
      <alignment vertical="bottom"/>
    </xf>
  </cellStyleXfs>
  <cellXfs count="34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center"/>
    </xf>
    <xf numFmtId="0" fontId="3" fillId="2" borderId="2" applyNumberFormat="0" applyFont="1" applyFill="1" applyBorder="1" applyAlignment="1" applyProtection="0">
      <alignment vertical="center"/>
    </xf>
    <xf numFmtId="49" fontId="3" fillId="2" borderId="2" applyNumberFormat="1" applyFont="1" applyFill="1" applyBorder="1" applyAlignment="1" applyProtection="0">
      <alignment vertical="center"/>
    </xf>
    <xf numFmtId="0" fontId="4"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right" vertical="center"/>
    </xf>
    <xf numFmtId="0" fontId="0" fillId="3" borderId="4" applyNumberFormat="0" applyFont="1" applyFill="1" applyBorder="1" applyAlignment="1" applyProtection="0">
      <alignment vertical="bottom"/>
    </xf>
    <xf numFmtId="0" fontId="0" fillId="3" borderId="5" applyNumberFormat="0" applyFont="1" applyFill="1" applyBorder="1" applyAlignment="1" applyProtection="0">
      <alignment vertical="bottom"/>
    </xf>
    <xf numFmtId="0" fontId="0" fillId="3" borderId="6" applyNumberFormat="0" applyFont="1" applyFill="1" applyBorder="1" applyAlignment="1" applyProtection="0">
      <alignment vertical="bottom"/>
    </xf>
    <xf numFmtId="0" fontId="5" fillId="2" borderId="7" applyNumberFormat="0" applyFont="1" applyFill="1" applyBorder="1" applyAlignment="1" applyProtection="0">
      <alignment horizontal="left" vertical="center"/>
    </xf>
    <xf numFmtId="0" fontId="5" fillId="2" borderId="8" applyNumberFormat="0" applyFont="1" applyFill="1" applyBorder="1" applyAlignment="1" applyProtection="0">
      <alignment vertical="center"/>
    </xf>
    <xf numFmtId="49" fontId="6" fillId="2" borderId="8" applyNumberFormat="1" applyFont="1" applyFill="1" applyBorder="1" applyAlignment="1" applyProtection="0">
      <alignment vertical="center"/>
    </xf>
    <xf numFmtId="0" fontId="5" fillId="2" borderId="9" applyNumberFormat="0" applyFont="1" applyFill="1" applyBorder="1" applyAlignment="1" applyProtection="0">
      <alignment vertical="center"/>
    </xf>
    <xf numFmtId="0" fontId="0" fillId="3" borderId="7" applyNumberFormat="0" applyFont="1" applyFill="1" applyBorder="1" applyAlignment="1" applyProtection="0">
      <alignment vertical="bottom"/>
    </xf>
    <xf numFmtId="0" fontId="7" fillId="3" borderId="8" applyNumberFormat="0" applyFont="1" applyFill="1" applyBorder="1" applyAlignment="1" applyProtection="0">
      <alignment vertical="bottom"/>
    </xf>
    <xf numFmtId="0" fontId="0" fillId="3" borderId="8" applyNumberFormat="0" applyFont="1" applyFill="1" applyBorder="1" applyAlignment="1" applyProtection="0">
      <alignment vertical="bottom"/>
    </xf>
    <xf numFmtId="0" fontId="0" fillId="3" borderId="10" applyNumberFormat="0" applyFont="1" applyFill="1" applyBorder="1" applyAlignment="1" applyProtection="0">
      <alignment vertical="bottom"/>
    </xf>
    <xf numFmtId="0" fontId="5" fillId="2" borderId="11" applyNumberFormat="0" applyFont="1" applyFill="1" applyBorder="1" applyAlignment="1" applyProtection="0">
      <alignment vertical="center"/>
    </xf>
    <xf numFmtId="0" fontId="5" fillId="2" borderId="12" applyNumberFormat="0" applyFont="1" applyFill="1" applyBorder="1" applyAlignment="1" applyProtection="0">
      <alignment vertical="center"/>
    </xf>
    <xf numFmtId="0" fontId="5" fillId="2" borderId="13" applyNumberFormat="0" applyFont="1" applyFill="1" applyBorder="1" applyAlignment="1" applyProtection="0">
      <alignment vertical="center"/>
    </xf>
    <xf numFmtId="0" fontId="0" fillId="4" borderId="14" applyNumberFormat="0" applyFont="1" applyFill="1" applyBorder="1" applyAlignment="1" applyProtection="0">
      <alignment vertical="center"/>
    </xf>
    <xf numFmtId="49" fontId="8" fillId="4" borderId="15" applyNumberFormat="1" applyFont="1" applyFill="1" applyBorder="1" applyAlignment="1" applyProtection="0">
      <alignment horizontal="center" vertical="center" wrapText="1"/>
    </xf>
    <xf numFmtId="0" fontId="9" fillId="4" borderId="16" applyNumberFormat="0" applyFont="1" applyFill="1" applyBorder="1" applyAlignment="1" applyProtection="0">
      <alignment horizontal="center" vertical="center" wrapText="1"/>
    </xf>
    <xf numFmtId="0" fontId="9" fillId="5" borderId="14" applyNumberFormat="0" applyFont="1" applyFill="1" applyBorder="1" applyAlignment="1" applyProtection="0">
      <alignment horizontal="left" vertical="center" wrapText="1"/>
    </xf>
    <xf numFmtId="0" fontId="9" fillId="5" borderId="15" applyNumberFormat="0" applyFont="1" applyFill="1" applyBorder="1" applyAlignment="1" applyProtection="0">
      <alignment horizontal="left" vertical="center" wrapText="1"/>
    </xf>
    <xf numFmtId="0" fontId="9" fillId="5" borderId="16" applyNumberFormat="0" applyFont="1" applyFill="1" applyBorder="1" applyAlignment="1" applyProtection="0">
      <alignment horizontal="left" vertical="center" wrapText="1"/>
    </xf>
    <xf numFmtId="49" fontId="8" fillId="4" borderId="14" applyNumberFormat="1" applyFont="1" applyFill="1" applyBorder="1" applyAlignment="1" applyProtection="0">
      <alignment horizontal="center" vertical="center" wrapText="1"/>
    </xf>
    <xf numFmtId="0" fontId="8" fillId="5" borderId="14" applyNumberFormat="0" applyFont="1" applyFill="1" applyBorder="1" applyAlignment="1" applyProtection="0">
      <alignment horizontal="left" vertical="center"/>
    </xf>
    <xf numFmtId="0" fontId="8" fillId="5" borderId="15" applyNumberFormat="0" applyFont="1" applyFill="1" applyBorder="1" applyAlignment="1" applyProtection="0">
      <alignment horizontal="left" vertical="center"/>
    </xf>
    <xf numFmtId="0" fontId="8" fillId="5" borderId="16" applyNumberFormat="0" applyFont="1" applyFill="1" applyBorder="1" applyAlignment="1" applyProtection="0">
      <alignment horizontal="left" vertical="center"/>
    </xf>
    <xf numFmtId="0" fontId="11" fillId="3" borderId="8" applyNumberFormat="0" applyFont="1" applyFill="1" applyBorder="1" applyAlignment="1" applyProtection="0">
      <alignment vertical="bottom"/>
    </xf>
    <xf numFmtId="0" fontId="11" fillId="3" borderId="10" applyNumberFormat="0" applyFont="1" applyFill="1" applyBorder="1" applyAlignment="1" applyProtection="0">
      <alignment vertical="bottom"/>
    </xf>
    <xf numFmtId="49" fontId="12" fillId="4" borderId="17" applyNumberFormat="1" applyFont="1" applyFill="1" applyBorder="1" applyAlignment="1" applyProtection="0">
      <alignment horizontal="center" vertical="center"/>
    </xf>
    <xf numFmtId="0" fontId="13" fillId="3" borderId="18" applyNumberFormat="0" applyFont="1" applyFill="1" applyBorder="1" applyAlignment="1" applyProtection="0">
      <alignment horizontal="left" vertical="center"/>
    </xf>
    <xf numFmtId="0" fontId="5" fillId="3" borderId="19" applyNumberFormat="0" applyFont="1" applyFill="1" applyBorder="1" applyAlignment="1" applyProtection="0">
      <alignment vertical="center"/>
    </xf>
    <xf numFmtId="0" fontId="14" fillId="3" borderId="19" applyNumberFormat="0" applyFont="1" applyFill="1" applyBorder="1" applyAlignment="1" applyProtection="0">
      <alignment vertical="bottom"/>
    </xf>
    <xf numFmtId="0" fontId="0" fillId="3" borderId="19" applyNumberFormat="0" applyFont="1" applyFill="1" applyBorder="1" applyAlignment="1" applyProtection="0">
      <alignment vertical="bottom"/>
    </xf>
    <xf numFmtId="0" fontId="11" fillId="3" borderId="19" applyNumberFormat="0" applyFont="1" applyFill="1" applyBorder="1" applyAlignment="1" applyProtection="0">
      <alignment horizontal="left" vertical="bottom"/>
    </xf>
    <xf numFmtId="0" fontId="14" fillId="3" borderId="19" applyNumberFormat="0" applyFont="1" applyFill="1" applyBorder="1" applyAlignment="1" applyProtection="0">
      <alignment horizontal="center" vertical="center" wrapText="1"/>
    </xf>
    <xf numFmtId="0" fontId="9" fillId="3" borderId="19" applyNumberFormat="0" applyFont="1" applyFill="1" applyBorder="1" applyAlignment="1" applyProtection="0">
      <alignment horizontal="left" vertical="top" wrapText="1"/>
    </xf>
    <xf numFmtId="0" fontId="9" fillId="3" borderId="20" applyNumberFormat="0" applyFont="1" applyFill="1" applyBorder="1" applyAlignment="1" applyProtection="0">
      <alignment horizontal="left" vertical="top" wrapText="1"/>
    </xf>
    <xf numFmtId="49" fontId="15" fillId="6" borderId="18" applyNumberFormat="1" applyFont="1" applyFill="1" applyBorder="1" applyAlignment="1" applyProtection="0">
      <alignment horizontal="left" vertical="center"/>
    </xf>
    <xf numFmtId="0" fontId="8" fillId="3" borderId="19" applyNumberFormat="0" applyFont="1" applyFill="1" applyBorder="1" applyAlignment="1" applyProtection="0">
      <alignment horizontal="left" vertical="center"/>
    </xf>
    <xf numFmtId="0" fontId="8" fillId="3" borderId="20" applyNumberFormat="0" applyFont="1" applyFill="1" applyBorder="1" applyAlignment="1" applyProtection="0">
      <alignment horizontal="left" vertical="center"/>
    </xf>
    <xf numFmtId="0" fontId="8" fillId="4" borderId="21" applyNumberFormat="0" applyFont="1" applyFill="1" applyBorder="1" applyAlignment="1" applyProtection="0">
      <alignment horizontal="center" vertical="center"/>
    </xf>
    <xf numFmtId="0" fontId="13" fillId="3" borderId="7" applyNumberFormat="0" applyFont="1" applyFill="1" applyBorder="1" applyAlignment="1" applyProtection="0">
      <alignment vertical="top" wrapText="1"/>
    </xf>
    <xf numFmtId="0" fontId="8" fillId="3" borderId="8" applyNumberFormat="0" applyFont="1" applyFill="1" applyBorder="1" applyAlignment="1" applyProtection="0">
      <alignment horizontal="center" vertical="top" wrapText="1"/>
    </xf>
    <xf numFmtId="0" fontId="11" fillId="3" borderId="8" applyNumberFormat="0" applyFont="1" applyFill="1" applyBorder="1" applyAlignment="1" applyProtection="0">
      <alignment horizontal="left" vertical="bottom"/>
    </xf>
    <xf numFmtId="49" fontId="8" fillId="3" borderId="8" applyNumberFormat="1" applyFont="1" applyFill="1" applyBorder="1" applyAlignment="1" applyProtection="0">
      <alignment horizontal="center" vertical="top"/>
    </xf>
    <xf numFmtId="0" fontId="9" fillId="3" borderId="8" applyNumberFormat="0" applyFont="1" applyFill="1" applyBorder="1" applyAlignment="1" applyProtection="0">
      <alignment horizontal="center" vertical="top"/>
    </xf>
    <xf numFmtId="49" fontId="8" fillId="3" borderId="8" applyNumberFormat="1" applyFont="1" applyFill="1" applyBorder="1" applyAlignment="1" applyProtection="0">
      <alignment vertical="bottom"/>
    </xf>
    <xf numFmtId="0" fontId="9" fillId="3" borderId="8" applyNumberFormat="0" applyFont="1" applyFill="1" applyBorder="1" applyAlignment="1" applyProtection="0">
      <alignment horizontal="left" vertical="top" wrapText="1"/>
    </xf>
    <xf numFmtId="0" fontId="9" fillId="3" borderId="9" applyNumberFormat="0" applyFont="1" applyFill="1" applyBorder="1" applyAlignment="1" applyProtection="0">
      <alignment horizontal="left" vertical="top" wrapText="1"/>
    </xf>
    <xf numFmtId="49" fontId="9" fillId="7" borderId="7" applyNumberFormat="1" applyFont="1" applyFill="1" applyBorder="1" applyAlignment="1" applyProtection="0">
      <alignment horizontal="left" vertical="top" wrapText="1"/>
    </xf>
    <xf numFmtId="0" fontId="0" fillId="8" borderId="8" applyNumberFormat="0" applyFont="1" applyFill="1" applyBorder="1" applyAlignment="1" applyProtection="0">
      <alignment horizontal="left" vertical="top" wrapText="1"/>
    </xf>
    <xf numFmtId="0" fontId="0" fillId="8" borderId="9" applyNumberFormat="0" applyFont="1" applyFill="1" applyBorder="1" applyAlignment="1" applyProtection="0">
      <alignment horizontal="left" vertical="top" wrapText="1"/>
    </xf>
    <xf numFmtId="49" fontId="16" fillId="3" borderId="8" applyNumberFormat="1" applyFont="1" applyFill="1" applyBorder="1" applyAlignment="1" applyProtection="0">
      <alignment vertical="bottom"/>
    </xf>
    <xf numFmtId="0" fontId="9" fillId="9" borderId="8" applyNumberFormat="0" applyFont="1" applyFill="1" applyBorder="1" applyAlignment="1" applyProtection="0">
      <alignment horizontal="left" vertical="top" wrapText="1"/>
    </xf>
    <xf numFmtId="0" fontId="9" fillId="10" borderId="8" applyNumberFormat="0" applyFont="1" applyFill="1" applyBorder="1" applyAlignment="1" applyProtection="0">
      <alignment horizontal="left" vertical="top" wrapText="1"/>
    </xf>
    <xf numFmtId="0" fontId="0" fillId="8" borderId="7" applyNumberFormat="0" applyFont="1" applyFill="1" applyBorder="1" applyAlignment="1" applyProtection="0">
      <alignment horizontal="left" vertical="top" wrapText="1"/>
    </xf>
    <xf numFmtId="0" fontId="13" fillId="3" borderId="8" applyNumberFormat="0" applyFont="1" applyFill="1" applyBorder="1" applyAlignment="1" applyProtection="0">
      <alignment vertical="top" wrapText="1"/>
    </xf>
    <xf numFmtId="49" fontId="8" fillId="3" borderId="8" applyNumberFormat="1" applyFont="1" applyFill="1" applyBorder="1" applyAlignment="1" applyProtection="0">
      <alignment horizontal="center" vertical="bottom"/>
    </xf>
    <xf numFmtId="0" fontId="9" fillId="3" borderId="8" applyNumberFormat="0" applyFont="1" applyFill="1" applyBorder="1" applyAlignment="1" applyProtection="0">
      <alignment horizontal="center" vertical="bottom"/>
    </xf>
    <xf numFmtId="0" fontId="8" fillId="3" borderId="8" applyNumberFormat="0" applyFont="1" applyFill="1" applyBorder="1" applyAlignment="1" applyProtection="0">
      <alignment horizontal="left" vertical="center"/>
    </xf>
    <xf numFmtId="0" fontId="8" fillId="3" borderId="9" applyNumberFormat="0" applyFont="1" applyFill="1" applyBorder="1" applyAlignment="1" applyProtection="0">
      <alignment horizontal="left" vertical="center"/>
    </xf>
    <xf numFmtId="49" fontId="9" fillId="11" borderId="7" applyNumberFormat="1" applyFont="1" applyFill="1" applyBorder="1" applyAlignment="1" applyProtection="0">
      <alignment horizontal="left" vertical="top" wrapText="1"/>
    </xf>
    <xf numFmtId="0" fontId="0" fillId="10" borderId="8" applyNumberFormat="0" applyFont="1" applyFill="1" applyBorder="1" applyAlignment="1" applyProtection="0">
      <alignment horizontal="left" vertical="top" wrapText="1"/>
    </xf>
    <xf numFmtId="0" fontId="0" fillId="10" borderId="9" applyNumberFormat="0" applyFont="1" applyFill="1" applyBorder="1" applyAlignment="1" applyProtection="0">
      <alignment horizontal="left" vertical="top" wrapText="1"/>
    </xf>
    <xf numFmtId="0" fontId="14" fillId="3" borderId="7" applyNumberFormat="0" applyFont="1" applyFill="1" applyBorder="1" applyAlignment="1" applyProtection="0">
      <alignment vertical="top" wrapText="1"/>
    </xf>
    <xf numFmtId="0" fontId="8" fillId="3" borderId="8" applyNumberFormat="0" applyFont="1" applyFill="1" applyBorder="1" applyAlignment="1" applyProtection="0">
      <alignment horizontal="left" vertical="top" wrapText="1"/>
    </xf>
    <xf numFmtId="0" fontId="8" fillId="3" borderId="9" applyNumberFormat="0" applyFont="1" applyFill="1" applyBorder="1" applyAlignment="1" applyProtection="0">
      <alignment horizontal="left" vertical="top" wrapText="1"/>
    </xf>
    <xf numFmtId="0" fontId="9" fillId="12" borderId="8" applyNumberFormat="0" applyFont="1" applyFill="1" applyBorder="1" applyAlignment="1" applyProtection="0">
      <alignment horizontal="left" vertical="top" wrapText="1"/>
    </xf>
    <xf numFmtId="0" fontId="9" fillId="12" borderId="9" applyNumberFormat="0" applyFont="1" applyFill="1" applyBorder="1" applyAlignment="1" applyProtection="0">
      <alignment horizontal="left" vertical="top" wrapText="1"/>
    </xf>
    <xf numFmtId="0" fontId="5" fillId="3" borderId="8" applyNumberFormat="0" applyFont="1" applyFill="1" applyBorder="1" applyAlignment="1" applyProtection="0">
      <alignment vertical="center"/>
    </xf>
    <xf numFmtId="0" fontId="14" fillId="3" borderId="8" applyNumberFormat="0" applyFont="1" applyFill="1" applyBorder="1" applyAlignment="1" applyProtection="0">
      <alignment vertical="bottom"/>
    </xf>
    <xf numFmtId="0" fontId="0" fillId="3" borderId="8" applyNumberFormat="0" applyFont="1" applyFill="1" applyBorder="1" applyAlignment="1" applyProtection="0">
      <alignment horizontal="center" vertical="bottom"/>
    </xf>
    <xf numFmtId="0" fontId="8" fillId="3" borderId="8" applyNumberFormat="0" applyFont="1" applyFill="1" applyBorder="1" applyAlignment="1" applyProtection="0">
      <alignment horizontal="center" vertical="bottom"/>
    </xf>
    <xf numFmtId="0" fontId="9" fillId="12" borderId="7" applyNumberFormat="0" applyFont="1" applyFill="1" applyBorder="1" applyAlignment="1" applyProtection="0">
      <alignment horizontal="left" vertical="top" wrapText="1"/>
    </xf>
    <xf numFmtId="0" fontId="9" fillId="3" borderId="8" applyNumberFormat="0" applyFont="1" applyFill="1" applyBorder="1" applyAlignment="1" applyProtection="0">
      <alignment horizontal="left" vertical="top"/>
    </xf>
    <xf numFmtId="49" fontId="16" fillId="3" borderId="8" applyNumberFormat="1" applyFont="1" applyFill="1" applyBorder="1" applyAlignment="1" applyProtection="0">
      <alignment horizontal="center" vertical="center"/>
    </xf>
    <xf numFmtId="0" fontId="14" fillId="3" borderId="8" applyNumberFormat="0" applyFont="1" applyFill="1" applyBorder="1" applyAlignment="1" applyProtection="0">
      <alignment vertical="top" wrapText="1"/>
    </xf>
    <xf numFmtId="0" fontId="9" fillId="3" borderId="8" applyNumberFormat="0" applyFont="1" applyFill="1" applyBorder="1" applyAlignment="1" applyProtection="0">
      <alignment vertical="top" wrapText="1"/>
    </xf>
    <xf numFmtId="1" fontId="9" fillId="8" borderId="22" applyNumberFormat="1" applyFont="1" applyFill="1" applyBorder="1" applyAlignment="1" applyProtection="0">
      <alignment horizontal="center" vertical="bottom"/>
    </xf>
    <xf numFmtId="0" fontId="11" fillId="9" borderId="8" applyNumberFormat="0" applyFont="1" applyFill="1" applyBorder="1" applyAlignment="1" applyProtection="0">
      <alignment horizontal="center" vertical="bottom" wrapText="1"/>
    </xf>
    <xf numFmtId="0" fontId="11" fillId="10" borderId="8" applyNumberFormat="0" applyFont="1" applyFill="1" applyBorder="1" applyAlignment="1" applyProtection="0">
      <alignment horizontal="center" vertical="bottom" wrapText="1"/>
    </xf>
    <xf numFmtId="0" fontId="9" fillId="13" borderId="8" applyNumberFormat="0" applyFont="1" applyFill="1" applyBorder="1" applyAlignment="1" applyProtection="0">
      <alignment horizontal="left" vertical="top" wrapText="1"/>
    </xf>
    <xf numFmtId="0" fontId="9" fillId="13" borderId="9" applyNumberFormat="0" applyFont="1" applyFill="1" applyBorder="1" applyAlignment="1" applyProtection="0">
      <alignment horizontal="left" vertical="top" wrapText="1"/>
    </xf>
    <xf numFmtId="0" fontId="0" fillId="3" borderId="23" applyNumberFormat="0" applyFont="1" applyFill="1" applyBorder="1" applyAlignment="1" applyProtection="0">
      <alignment vertical="bottom"/>
    </xf>
    <xf numFmtId="0" fontId="9" fillId="13" borderId="7" applyNumberFormat="0" applyFont="1" applyFill="1" applyBorder="1" applyAlignment="1" applyProtection="0">
      <alignment horizontal="left" vertical="top" wrapText="1"/>
    </xf>
    <xf numFmtId="0" fontId="8" fillId="3" borderId="7" applyNumberFormat="0" applyFont="1" applyFill="1" applyBorder="1" applyAlignment="1" applyProtection="0">
      <alignment vertical="top" wrapText="1"/>
    </xf>
    <xf numFmtId="0" fontId="8" fillId="3" borderId="8" applyNumberFormat="0" applyFont="1" applyFill="1" applyBorder="1" applyAlignment="1" applyProtection="0">
      <alignment vertical="top" wrapText="1"/>
    </xf>
    <xf numFmtId="0" fontId="8" fillId="4" borderId="24" applyNumberFormat="0" applyFont="1" applyFill="1" applyBorder="1" applyAlignment="1" applyProtection="0">
      <alignment horizontal="center" vertical="center"/>
    </xf>
    <xf numFmtId="0" fontId="0" fillId="3" borderId="11" applyNumberFormat="0" applyFont="1" applyFill="1" applyBorder="1" applyAlignment="1" applyProtection="0">
      <alignment vertical="top" wrapText="1"/>
    </xf>
    <xf numFmtId="0" fontId="0" fillId="3" borderId="12" applyNumberFormat="0" applyFont="1" applyFill="1" applyBorder="1" applyAlignment="1" applyProtection="0">
      <alignment vertical="top" wrapText="1"/>
    </xf>
    <xf numFmtId="0" fontId="0" fillId="3" borderId="12" applyNumberFormat="0" applyFont="1" applyFill="1" applyBorder="1" applyAlignment="1" applyProtection="0">
      <alignment vertical="bottom"/>
    </xf>
    <xf numFmtId="0" fontId="9" fillId="3" borderId="12" applyNumberFormat="0" applyFont="1" applyFill="1" applyBorder="1" applyAlignment="1" applyProtection="0">
      <alignment horizontal="left" vertical="top" wrapText="1"/>
    </xf>
    <xf numFmtId="0" fontId="0" fillId="3" borderId="13" applyNumberFormat="0" applyFont="1" applyFill="1" applyBorder="1" applyAlignment="1" applyProtection="0">
      <alignment vertical="bottom"/>
    </xf>
    <xf numFmtId="0" fontId="9" fillId="3" borderId="10" applyNumberFormat="0" applyFont="1" applyFill="1" applyBorder="1" applyAlignment="1" applyProtection="0">
      <alignment horizontal="left" vertical="top" wrapText="1"/>
    </xf>
    <xf numFmtId="49" fontId="8" fillId="4" borderId="17" applyNumberFormat="1" applyFont="1" applyFill="1" applyBorder="1" applyAlignment="1" applyProtection="0">
      <alignment horizontal="center" vertical="center"/>
    </xf>
    <xf numFmtId="0" fontId="0" fillId="3" borderId="18" applyNumberFormat="0" applyFont="1" applyFill="1" applyBorder="1" applyAlignment="1" applyProtection="0">
      <alignment vertical="bottom"/>
    </xf>
    <xf numFmtId="49" fontId="17" fillId="3" borderId="19" applyNumberFormat="1" applyFont="1" applyFill="1" applyBorder="1" applyAlignment="1" applyProtection="0">
      <alignment horizontal="center" vertical="bottom"/>
    </xf>
    <xf numFmtId="0" fontId="8" fillId="3" borderId="19" applyNumberFormat="0" applyFont="1" applyFill="1" applyBorder="1" applyAlignment="1" applyProtection="0">
      <alignment horizontal="center" vertical="bottom"/>
    </xf>
    <xf numFmtId="49" fontId="8" fillId="3" borderId="25" applyNumberFormat="1" applyFont="1" applyFill="1" applyBorder="1" applyAlignment="1" applyProtection="0">
      <alignment horizontal="center" vertical="bottom"/>
    </xf>
    <xf numFmtId="49" fontId="8" fillId="3" borderId="26" applyNumberFormat="1" applyFont="1" applyFill="1" applyBorder="1" applyAlignment="1" applyProtection="0">
      <alignment horizontal="center" vertical="bottom"/>
    </xf>
    <xf numFmtId="49" fontId="8" fillId="3" borderId="19" applyNumberFormat="1" applyFont="1" applyFill="1" applyBorder="1" applyAlignment="1" applyProtection="0">
      <alignment horizontal="center" vertical="bottom"/>
    </xf>
    <xf numFmtId="0" fontId="0" fillId="3" borderId="20" applyNumberFormat="0" applyFont="1" applyFill="1" applyBorder="1" applyAlignment="1" applyProtection="0">
      <alignment vertical="bottom"/>
    </xf>
    <xf numFmtId="0" fontId="9" fillId="7" borderId="7" applyNumberFormat="0" applyFont="1" applyFill="1" applyBorder="1" applyAlignment="1" applyProtection="0">
      <alignment horizontal="left" vertical="top" wrapText="1"/>
    </xf>
    <xf numFmtId="0" fontId="9" fillId="14" borderId="8" applyNumberFormat="0" applyFont="1" applyFill="1" applyBorder="1" applyAlignment="1" applyProtection="0">
      <alignment horizontal="left" vertical="top" wrapText="1"/>
    </xf>
    <xf numFmtId="0" fontId="9" fillId="14" borderId="9" applyNumberFormat="0" applyFont="1" applyFill="1" applyBorder="1" applyAlignment="1" applyProtection="0">
      <alignment horizontal="left" vertical="top" wrapText="1"/>
    </xf>
    <xf numFmtId="0" fontId="12" fillId="4" borderId="21" applyNumberFormat="0" applyFont="1" applyFill="1" applyBorder="1" applyAlignment="1" applyProtection="0">
      <alignment horizontal="center" vertical="center"/>
    </xf>
    <xf numFmtId="0" fontId="8" fillId="3" borderId="7" applyNumberFormat="0" applyFont="1" applyFill="1" applyBorder="1" applyAlignment="1" applyProtection="0">
      <alignment horizontal="left" vertical="bottom"/>
    </xf>
    <xf numFmtId="0" fontId="8" fillId="9" borderId="8" applyNumberFormat="0" applyFont="1" applyFill="1" applyBorder="1" applyAlignment="1" applyProtection="0">
      <alignment horizontal="left" vertical="bottom"/>
    </xf>
    <xf numFmtId="0" fontId="8" fillId="10" borderId="8" applyNumberFormat="0" applyFont="1" applyFill="1" applyBorder="1" applyAlignment="1" applyProtection="0">
      <alignment horizontal="left" vertical="bottom"/>
    </xf>
    <xf numFmtId="0" fontId="8" fillId="3" borderId="27" applyNumberFormat="0" applyFont="1" applyFill="1" applyBorder="1" applyAlignment="1" applyProtection="0">
      <alignment horizontal="right" vertical="bottom"/>
    </xf>
    <xf numFmtId="0" fontId="0" fillId="3" borderId="28" applyNumberFormat="0" applyFont="1" applyFill="1" applyBorder="1" applyAlignment="1" applyProtection="0">
      <alignment vertical="bottom"/>
    </xf>
    <xf numFmtId="0" fontId="0" fillId="3" borderId="9" applyNumberFormat="0" applyFont="1" applyFill="1" applyBorder="1" applyAlignment="1" applyProtection="0">
      <alignment vertical="bottom"/>
    </xf>
    <xf numFmtId="0" fontId="9" fillId="14" borderId="7" applyNumberFormat="0" applyFont="1" applyFill="1" applyBorder="1" applyAlignment="1" applyProtection="0">
      <alignment horizontal="left" vertical="top" wrapText="1"/>
    </xf>
    <xf numFmtId="0" fontId="8" fillId="3" borderId="7" applyNumberFormat="0" applyFont="1" applyFill="1" applyBorder="1" applyAlignment="1" applyProtection="0">
      <alignment vertical="bottom"/>
    </xf>
    <xf numFmtId="0" fontId="8" fillId="3" borderId="8" applyNumberFormat="0" applyFont="1" applyFill="1" applyBorder="1" applyAlignment="1" applyProtection="0">
      <alignment vertical="bottom"/>
    </xf>
    <xf numFmtId="0" fontId="8" fillId="3" borderId="27" applyNumberFormat="0" applyFont="1" applyFill="1" applyBorder="1" applyAlignment="1" applyProtection="0">
      <alignment horizontal="center" vertical="bottom"/>
    </xf>
    <xf numFmtId="0" fontId="8" fillId="3" borderId="28" applyNumberFormat="0" applyFont="1" applyFill="1" applyBorder="1" applyAlignment="1" applyProtection="0">
      <alignment horizontal="center" vertical="bottom"/>
    </xf>
    <xf numFmtId="0" fontId="12" fillId="3" borderId="8" applyNumberFormat="0" applyFont="1" applyFill="1" applyBorder="1" applyAlignment="1" applyProtection="0">
      <alignment horizontal="left" vertical="top" wrapText="1"/>
    </xf>
    <xf numFmtId="49" fontId="8" fillId="3" borderId="7" applyNumberFormat="1" applyFont="1" applyFill="1" applyBorder="1" applyAlignment="1" applyProtection="0">
      <alignment vertical="bottom"/>
    </xf>
    <xf numFmtId="0" fontId="9" fillId="8" borderId="29" applyNumberFormat="0" applyFont="1" applyFill="1" applyBorder="1" applyAlignment="1" applyProtection="0">
      <alignment horizontal="center" vertical="bottom"/>
    </xf>
    <xf numFmtId="0" fontId="9" fillId="8" borderId="30" applyNumberFormat="0" applyFont="1" applyFill="1" applyBorder="1" applyAlignment="1" applyProtection="0">
      <alignment horizontal="center" vertical="bottom"/>
    </xf>
    <xf numFmtId="0" fontId="9" fillId="3" borderId="31" applyNumberFormat="0" applyFont="1" applyFill="1" applyBorder="1" applyAlignment="1" applyProtection="0">
      <alignment vertical="bottom"/>
    </xf>
    <xf numFmtId="0" fontId="9" fillId="3" borderId="32" applyNumberFormat="0" applyFont="1" applyFill="1" applyBorder="1" applyAlignment="1" applyProtection="0">
      <alignment vertical="bottom"/>
    </xf>
    <xf numFmtId="0" fontId="8" fillId="3" borderId="7" applyNumberFormat="0" applyFont="1" applyFill="1" applyBorder="1" applyAlignment="1" applyProtection="0">
      <alignment horizontal="left" vertical="top" wrapText="1"/>
    </xf>
    <xf numFmtId="0" fontId="9" fillId="3" borderId="27" applyNumberFormat="0" applyFont="1" applyFill="1" applyBorder="1" applyAlignment="1" applyProtection="0">
      <alignment vertical="bottom"/>
    </xf>
    <xf numFmtId="0" fontId="9" fillId="3" borderId="28" applyNumberFormat="0" applyFont="1" applyFill="1" applyBorder="1" applyAlignment="1" applyProtection="0">
      <alignment vertical="bottom"/>
    </xf>
    <xf numFmtId="49" fontId="15" fillId="3" borderId="7" applyNumberFormat="1" applyFont="1" applyFill="1" applyBorder="1" applyAlignment="1" applyProtection="0">
      <alignment horizontal="left" vertical="top" wrapText="1"/>
    </xf>
    <xf numFmtId="49" fontId="9" fillId="3" borderId="8" applyNumberFormat="1" applyFont="1" applyFill="1" applyBorder="1" applyAlignment="1" applyProtection="0">
      <alignment horizontal="right" vertical="bottom"/>
    </xf>
    <xf numFmtId="0" fontId="9" fillId="3" borderId="8" applyNumberFormat="0" applyFont="1" applyFill="1" applyBorder="1" applyAlignment="1" applyProtection="0">
      <alignment vertical="bottom"/>
    </xf>
    <xf numFmtId="49" fontId="9" fillId="3" borderId="8" applyNumberFormat="1" applyFont="1" applyFill="1" applyBorder="1" applyAlignment="1" applyProtection="0">
      <alignment horizontal="left" vertical="top" wrapText="1"/>
    </xf>
    <xf numFmtId="0" fontId="9" fillId="3" borderId="7" applyNumberFormat="0" applyFont="1" applyFill="1" applyBorder="1" applyAlignment="1" applyProtection="0">
      <alignment horizontal="left" vertical="top" wrapText="1"/>
    </xf>
    <xf numFmtId="0" fontId="9" fillId="9" borderId="8" applyNumberFormat="0" applyFont="1" applyFill="1" applyBorder="1" applyAlignment="1" applyProtection="0">
      <alignment horizontal="left" vertical="top"/>
    </xf>
    <xf numFmtId="0" fontId="0" fillId="10" borderId="8" applyNumberFormat="0" applyFont="1" applyFill="1" applyBorder="1" applyAlignment="1" applyProtection="0">
      <alignment horizontal="left" vertical="top"/>
    </xf>
    <xf numFmtId="0" fontId="14" fillId="9" borderId="8" applyNumberFormat="0" applyFont="1" applyFill="1" applyBorder="1" applyAlignment="1" applyProtection="0">
      <alignment vertical="bottom"/>
    </xf>
    <xf numFmtId="0" fontId="12" fillId="9" borderId="8" applyNumberFormat="0" applyFont="1" applyFill="1" applyBorder="1" applyAlignment="1" applyProtection="0">
      <alignment horizontal="left" vertical="top" wrapText="1"/>
    </xf>
    <xf numFmtId="0" fontId="0" fillId="9" borderId="8" applyNumberFormat="0" applyFont="1" applyFill="1" applyBorder="1" applyAlignment="1" applyProtection="0">
      <alignment vertical="bottom"/>
    </xf>
    <xf numFmtId="0" fontId="0" fillId="3" borderId="31" applyNumberFormat="0" applyFont="1" applyFill="1" applyBorder="1" applyAlignment="1" applyProtection="0">
      <alignment vertical="bottom"/>
    </xf>
    <xf numFmtId="0" fontId="0" fillId="3" borderId="32" applyNumberFormat="0" applyFont="1" applyFill="1" applyBorder="1" applyAlignment="1" applyProtection="0">
      <alignment vertical="bottom"/>
    </xf>
    <xf numFmtId="49" fontId="8" fillId="3" borderId="7" applyNumberFormat="1" applyFont="1" applyFill="1" applyBorder="1" applyAlignment="1" applyProtection="0">
      <alignment horizontal="left" vertical="bottom"/>
    </xf>
    <xf numFmtId="0" fontId="11" fillId="3" borderId="8" applyNumberFormat="0" applyFont="1" applyFill="1" applyBorder="1" applyAlignment="1" applyProtection="0">
      <alignment horizontal="right" vertical="bottom"/>
    </xf>
    <xf numFmtId="49" fontId="9" fillId="12" borderId="27" applyNumberFormat="1" applyFont="1" applyFill="1" applyBorder="1" applyAlignment="1" applyProtection="0">
      <alignment vertical="bottom"/>
    </xf>
    <xf numFmtId="49" fontId="9" fillId="12" borderId="28" applyNumberFormat="1" applyFont="1" applyFill="1" applyBorder="1" applyAlignment="1" applyProtection="0">
      <alignment vertical="bottom"/>
    </xf>
    <xf numFmtId="0" fontId="15" fillId="3" borderId="8" applyNumberFormat="0" applyFont="1" applyFill="1" applyBorder="1" applyAlignment="1" applyProtection="0">
      <alignment horizontal="left" vertical="bottom"/>
    </xf>
    <xf numFmtId="0" fontId="12" fillId="4" borderId="24" applyNumberFormat="0" applyFont="1" applyFill="1" applyBorder="1" applyAlignment="1" applyProtection="0">
      <alignment horizontal="center" vertical="center"/>
    </xf>
    <xf numFmtId="0" fontId="8" fillId="3" borderId="11" applyNumberFormat="0" applyFont="1" applyFill="1" applyBorder="1" applyAlignment="1" applyProtection="0">
      <alignment horizontal="left" vertical="bottom"/>
    </xf>
    <xf numFmtId="0" fontId="11" fillId="3" borderId="12" applyNumberFormat="0" applyFont="1" applyFill="1" applyBorder="1" applyAlignment="1" applyProtection="0">
      <alignment horizontal="right" vertical="bottom"/>
    </xf>
    <xf numFmtId="59" fontId="0" fillId="3" borderId="33" applyNumberFormat="1" applyFont="1" applyFill="1" applyBorder="1" applyAlignment="1" applyProtection="0">
      <alignment vertical="bottom"/>
    </xf>
    <xf numFmtId="59" fontId="0" fillId="3" borderId="34" applyNumberFormat="1" applyFont="1" applyFill="1" applyBorder="1" applyAlignment="1" applyProtection="0">
      <alignment vertical="bottom"/>
    </xf>
    <xf numFmtId="0" fontId="14" fillId="3" borderId="12" applyNumberFormat="0" applyFont="1" applyFill="1" applyBorder="1" applyAlignment="1" applyProtection="0">
      <alignment vertical="bottom"/>
    </xf>
    <xf numFmtId="0" fontId="12" fillId="3" borderId="12" applyNumberFormat="0" applyFont="1" applyFill="1" applyBorder="1" applyAlignment="1" applyProtection="0">
      <alignment horizontal="left" vertical="top" wrapText="1"/>
    </xf>
    <xf numFmtId="0" fontId="9" fillId="3" borderId="13" applyNumberFormat="0" applyFont="1" applyFill="1" applyBorder="1" applyAlignment="1" applyProtection="0">
      <alignment horizontal="left" vertical="top" wrapText="1"/>
    </xf>
    <xf numFmtId="0" fontId="8" fillId="3" borderId="18" applyNumberFormat="0" applyFont="1" applyFill="1" applyBorder="1" applyAlignment="1" applyProtection="0">
      <alignment vertical="bottom"/>
    </xf>
    <xf numFmtId="0" fontId="8" fillId="3" borderId="19" applyNumberFormat="0" applyFont="1" applyFill="1" applyBorder="1" applyAlignment="1" applyProtection="0">
      <alignment vertical="bottom"/>
    </xf>
    <xf numFmtId="0" fontId="8" fillId="3" borderId="25" applyNumberFormat="0" applyFont="1" applyFill="1" applyBorder="1" applyAlignment="1" applyProtection="0">
      <alignment horizontal="center" vertical="bottom"/>
    </xf>
    <xf numFmtId="0" fontId="8" fillId="3" borderId="26" applyNumberFormat="0" applyFont="1" applyFill="1" applyBorder="1" applyAlignment="1" applyProtection="0">
      <alignment horizontal="center" vertical="bottom"/>
    </xf>
    <xf numFmtId="0" fontId="12" fillId="3" borderId="19" applyNumberFormat="0" applyFont="1" applyFill="1" applyBorder="1" applyAlignment="1" applyProtection="0">
      <alignment horizontal="left" vertical="top" wrapText="1"/>
    </xf>
    <xf numFmtId="0" fontId="9" fillId="9" borderId="8" applyNumberFormat="0" applyFont="1" applyFill="1" applyBorder="1" applyAlignment="1" applyProtection="0">
      <alignment horizontal="center" vertical="center" wrapText="1"/>
    </xf>
    <xf numFmtId="0" fontId="9" fillId="10" borderId="8" applyNumberFormat="0" applyFont="1" applyFill="1" applyBorder="1" applyAlignment="1" applyProtection="0">
      <alignment horizontal="center" vertical="center" wrapText="1"/>
    </xf>
    <xf numFmtId="49" fontId="18" fillId="3" borderId="8" applyNumberFormat="1" applyFont="1" applyFill="1" applyBorder="1" applyAlignment="1" applyProtection="0">
      <alignment horizontal="right" vertical="bottom"/>
    </xf>
    <xf numFmtId="0" fontId="0" fillId="3" borderId="27" applyNumberFormat="0" applyFont="1" applyFill="1" applyBorder="1" applyAlignment="1" applyProtection="0">
      <alignment vertical="bottom"/>
    </xf>
    <xf numFmtId="49" fontId="18" fillId="3" borderId="8" applyNumberFormat="1" applyFont="1" applyFill="1" applyBorder="1" applyAlignment="1" applyProtection="0">
      <alignment vertical="bottom"/>
    </xf>
    <xf numFmtId="0" fontId="9" fillId="10" borderId="22" applyNumberFormat="0" applyFont="1" applyFill="1" applyBorder="1" applyAlignment="1" applyProtection="0">
      <alignment horizontal="center" vertical="center" wrapText="1"/>
    </xf>
    <xf numFmtId="49" fontId="9" fillId="3" borderId="23" applyNumberFormat="1" applyFont="1" applyFill="1" applyBorder="1" applyAlignment="1" applyProtection="0">
      <alignment horizontal="right" vertical="bottom"/>
    </xf>
    <xf numFmtId="0" fontId="9" fillId="8" borderId="29" applyNumberFormat="0" applyFont="1" applyFill="1" applyBorder="1" applyAlignment="1" applyProtection="0">
      <alignment vertical="bottom"/>
    </xf>
    <xf numFmtId="0" fontId="9" fillId="8" borderId="30" applyNumberFormat="0" applyFont="1" applyFill="1" applyBorder="1" applyAlignment="1" applyProtection="0">
      <alignment vertical="bottom"/>
    </xf>
    <xf numFmtId="0" fontId="9" fillId="3" borderId="29" applyNumberFormat="0" applyFont="1" applyFill="1" applyBorder="1" applyAlignment="1" applyProtection="0">
      <alignment vertical="bottom"/>
    </xf>
    <xf numFmtId="0" fontId="18" fillId="3" borderId="8" applyNumberFormat="0" applyFont="1" applyFill="1" applyBorder="1" applyAlignment="1" applyProtection="0">
      <alignment horizontal="right" vertical="bottom"/>
    </xf>
    <xf numFmtId="0" fontId="18" fillId="3" borderId="8" applyNumberFormat="0" applyFont="1" applyFill="1" applyBorder="1" applyAlignment="1" applyProtection="0">
      <alignment vertical="bottom"/>
    </xf>
    <xf numFmtId="49" fontId="8" fillId="3" borderId="8" applyNumberFormat="1" applyFont="1" applyFill="1" applyBorder="1" applyAlignment="1" applyProtection="0">
      <alignment horizontal="left" vertical="bottom"/>
    </xf>
    <xf numFmtId="0" fontId="14" fillId="3" borderId="27" applyNumberFormat="0" applyFont="1" applyFill="1" applyBorder="1" applyAlignment="1" applyProtection="0">
      <alignment vertical="bottom"/>
    </xf>
    <xf numFmtId="0" fontId="14" fillId="3" borderId="28" applyNumberFormat="0" applyFont="1" applyFill="1" applyBorder="1" applyAlignment="1" applyProtection="0">
      <alignment vertical="bottom"/>
    </xf>
    <xf numFmtId="0" fontId="9" fillId="3" borderId="9" applyNumberFormat="0" applyFont="1" applyFill="1" applyBorder="1" applyAlignment="1" applyProtection="0">
      <alignment horizontal="left" vertical="top"/>
    </xf>
    <xf numFmtId="1" fontId="0" fillId="3" borderId="8" applyNumberFormat="1" applyFont="1" applyFill="1" applyBorder="1" applyAlignment="1" applyProtection="0">
      <alignment vertical="bottom"/>
    </xf>
    <xf numFmtId="2" fontId="9" fillId="8" borderId="30" applyNumberFormat="1" applyFont="1" applyFill="1" applyBorder="1" applyAlignment="1" applyProtection="0">
      <alignment vertical="bottom"/>
    </xf>
    <xf numFmtId="49" fontId="9" fillId="3" borderId="8" applyNumberFormat="1" applyFont="1" applyFill="1" applyBorder="1" applyAlignment="1" applyProtection="0">
      <alignment vertical="bottom"/>
    </xf>
    <xf numFmtId="2" fontId="9" fillId="5" borderId="35" applyNumberFormat="1" applyFont="1" applyFill="1" applyBorder="1" applyAlignment="1" applyProtection="0">
      <alignment vertical="bottom"/>
    </xf>
    <xf numFmtId="2" fontId="9" fillId="5" borderId="36" applyNumberFormat="1" applyFont="1" applyFill="1" applyBorder="1" applyAlignment="1" applyProtection="0">
      <alignment vertical="bottom"/>
    </xf>
    <xf numFmtId="0" fontId="9" fillId="3" borderId="7" applyNumberFormat="0" applyFont="1" applyFill="1" applyBorder="1" applyAlignment="1" applyProtection="0">
      <alignment horizontal="left" vertical="top"/>
    </xf>
    <xf numFmtId="59" fontId="0" fillId="3" borderId="8" applyNumberFormat="1" applyFont="1" applyFill="1" applyBorder="1" applyAlignment="1" applyProtection="0">
      <alignment vertical="bottom"/>
    </xf>
    <xf numFmtId="0" fontId="8" fillId="3" borderId="23" applyNumberFormat="0" applyFont="1" applyFill="1" applyBorder="1" applyAlignment="1" applyProtection="0">
      <alignment horizontal="left" vertical="bottom"/>
    </xf>
    <xf numFmtId="0" fontId="9" fillId="3" borderId="23" applyNumberFormat="0" applyFont="1" applyFill="1" applyBorder="1" applyAlignment="1" applyProtection="0">
      <alignment horizontal="right" vertical="bottom"/>
    </xf>
    <xf numFmtId="2" fontId="9" fillId="15" borderId="35" applyNumberFormat="1" applyFont="1" applyFill="1" applyBorder="1" applyAlignment="1" applyProtection="0">
      <alignment vertical="bottom"/>
    </xf>
    <xf numFmtId="2" fontId="9" fillId="15" borderId="36" applyNumberFormat="1" applyFont="1" applyFill="1" applyBorder="1" applyAlignment="1" applyProtection="0">
      <alignment vertical="bottom"/>
    </xf>
    <xf numFmtId="49" fontId="16" fillId="3" borderId="7" applyNumberFormat="1" applyFont="1" applyFill="1" applyBorder="1" applyAlignment="1" applyProtection="0">
      <alignment horizontal="left" vertical="top" wrapText="1"/>
    </xf>
    <xf numFmtId="0" fontId="19" fillId="3" borderId="8" applyNumberFormat="0" applyFont="1" applyFill="1" applyBorder="1" applyAlignment="1" applyProtection="0">
      <alignment horizontal="right" vertical="bottom"/>
    </xf>
    <xf numFmtId="2" fontId="0" fillId="3" borderId="8" applyNumberFormat="1" applyFont="1" applyFill="1" applyBorder="1" applyAlignment="1" applyProtection="0">
      <alignment vertical="bottom"/>
    </xf>
    <xf numFmtId="0" fontId="0" fillId="3" borderId="11" applyNumberFormat="0" applyFont="1" applyFill="1" applyBorder="1" applyAlignment="1" applyProtection="0">
      <alignment vertical="bottom"/>
    </xf>
    <xf numFmtId="0" fontId="8" fillId="3" borderId="12" applyNumberFormat="0" applyFont="1" applyFill="1" applyBorder="1" applyAlignment="1" applyProtection="0">
      <alignment vertical="bottom"/>
    </xf>
    <xf numFmtId="0" fontId="0" fillId="3" borderId="22" applyNumberFormat="0" applyFont="1" applyFill="1" applyBorder="1" applyAlignment="1" applyProtection="0">
      <alignment vertical="bottom"/>
    </xf>
    <xf numFmtId="0" fontId="0" fillId="3" borderId="8" applyNumberFormat="0" applyFont="1" applyFill="1" applyBorder="1" applyAlignment="1" applyProtection="0">
      <alignment vertical="bottom" wrapText="1"/>
    </xf>
    <xf numFmtId="0" fontId="12" fillId="4" borderId="17" applyNumberFormat="0" applyFont="1" applyFill="1" applyBorder="1" applyAlignment="1" applyProtection="0">
      <alignment horizontal="center" vertical="center"/>
    </xf>
    <xf numFmtId="0" fontId="14" fillId="3" borderId="23" applyNumberFormat="0" applyFont="1" applyFill="1" applyBorder="1" applyAlignment="1" applyProtection="0">
      <alignment vertical="bottom"/>
    </xf>
    <xf numFmtId="0" fontId="9" fillId="3" borderId="8" applyNumberFormat="0" applyFont="1" applyFill="1" applyBorder="1" applyAlignment="1" applyProtection="0">
      <alignment horizontal="left" vertical="bottom"/>
    </xf>
    <xf numFmtId="1" fontId="9" fillId="15" borderId="22" applyNumberFormat="1" applyFont="1" applyFill="1" applyBorder="1" applyAlignment="1" applyProtection="0">
      <alignment vertical="bottom"/>
    </xf>
    <xf numFmtId="0" fontId="12" fillId="4" borderId="37" applyNumberFormat="0" applyFont="1" applyFill="1" applyBorder="1" applyAlignment="1" applyProtection="0">
      <alignment horizontal="center" vertical="center"/>
    </xf>
    <xf numFmtId="0" fontId="0" fillId="3" borderId="38" applyNumberFormat="0" applyFont="1" applyFill="1" applyBorder="1" applyAlignment="1" applyProtection="0">
      <alignment vertical="bottom"/>
    </xf>
    <xf numFmtId="0" fontId="0" fillId="3" borderId="39" applyNumberFormat="0" applyFont="1" applyFill="1" applyBorder="1" applyAlignment="1" applyProtection="0">
      <alignment vertical="bottom"/>
    </xf>
    <xf numFmtId="0" fontId="0" fillId="3" borderId="40" applyNumberFormat="0" applyFont="1" applyFill="1" applyBorder="1" applyAlignment="1" applyProtection="0">
      <alignment vertical="bottom"/>
    </xf>
    <xf numFmtId="0" fontId="14" fillId="3" borderId="39" applyNumberFormat="0" applyFont="1" applyFill="1" applyBorder="1" applyAlignment="1" applyProtection="0">
      <alignment vertical="bottom"/>
    </xf>
    <xf numFmtId="0" fontId="12" fillId="3" borderId="39" applyNumberFormat="0" applyFont="1" applyFill="1" applyBorder="1" applyAlignment="1" applyProtection="0">
      <alignment horizontal="left" vertical="top" wrapText="1"/>
    </xf>
    <xf numFmtId="0" fontId="9" fillId="3" borderId="39" applyNumberFormat="0" applyFont="1" applyFill="1" applyBorder="1" applyAlignment="1" applyProtection="0">
      <alignment horizontal="left" vertical="top" wrapText="1"/>
    </xf>
    <xf numFmtId="0" fontId="9" fillId="3" borderId="41" applyNumberFormat="0" applyFont="1" applyFill="1" applyBorder="1" applyAlignment="1" applyProtection="0">
      <alignment horizontal="left" vertical="top" wrapText="1"/>
    </xf>
    <xf numFmtId="0" fontId="9" fillId="3" borderId="38" applyNumberFormat="0" applyFont="1" applyFill="1" applyBorder="1" applyAlignment="1" applyProtection="0">
      <alignment horizontal="left" vertical="top" wrapText="1"/>
    </xf>
    <xf numFmtId="0" fontId="9" fillId="4" borderId="42" applyNumberFormat="0" applyFont="1" applyFill="1" applyBorder="1" applyAlignment="1" applyProtection="0">
      <alignment horizontal="center" vertical="center"/>
    </xf>
    <xf numFmtId="49" fontId="12" fillId="4" borderId="43" applyNumberFormat="1" applyFont="1" applyFill="1" applyBorder="1" applyAlignment="1" applyProtection="0">
      <alignment horizontal="left" vertical="bottom"/>
    </xf>
    <xf numFmtId="0" fontId="12" fillId="4" borderId="43" applyNumberFormat="0" applyFont="1" applyFill="1" applyBorder="1" applyAlignment="1" applyProtection="0">
      <alignment horizontal="left" vertical="bottom"/>
    </xf>
    <xf numFmtId="0" fontId="9" fillId="4" borderId="43" applyNumberFormat="0" applyFont="1" applyFill="1" applyBorder="1" applyAlignment="1" applyProtection="0">
      <alignment vertical="bottom"/>
    </xf>
    <xf numFmtId="0" fontId="15" fillId="4" borderId="43" applyNumberFormat="0" applyFont="1" applyFill="1" applyBorder="1" applyAlignment="1" applyProtection="0">
      <alignment vertical="bottom"/>
    </xf>
    <xf numFmtId="0" fontId="15" fillId="4" borderId="43" applyNumberFormat="0" applyFont="1" applyFill="1" applyBorder="1" applyAlignment="1" applyProtection="0">
      <alignment horizontal="center" vertical="bottom"/>
    </xf>
    <xf numFmtId="0" fontId="15" fillId="8" borderId="43" applyNumberFormat="1" applyFont="1" applyFill="1" applyBorder="1" applyAlignment="1" applyProtection="0">
      <alignment horizontal="center" vertical="bottom"/>
    </xf>
    <xf numFmtId="49" fontId="12" fillId="4" borderId="43" applyNumberFormat="1" applyFont="1" applyFill="1" applyBorder="1" applyAlignment="1" applyProtection="0">
      <alignment vertical="bottom"/>
    </xf>
    <xf numFmtId="0" fontId="9" fillId="4" borderId="43" applyNumberFormat="0" applyFont="1" applyFill="1" applyBorder="1" applyAlignment="1" applyProtection="0">
      <alignment horizontal="left" vertical="top"/>
    </xf>
    <xf numFmtId="49" fontId="8" fillId="4" borderId="43" applyNumberFormat="1" applyFont="1" applyFill="1" applyBorder="1" applyAlignment="1" applyProtection="0">
      <alignment horizontal="right" vertical="bottom"/>
    </xf>
    <xf numFmtId="0" fontId="9" fillId="4" borderId="43" applyNumberFormat="1" applyFont="1" applyFill="1" applyBorder="1" applyAlignment="1" applyProtection="0">
      <alignment vertical="bottom"/>
    </xf>
    <xf numFmtId="0" fontId="9" fillId="4" borderId="44" applyNumberFormat="0" applyFont="1" applyFill="1" applyBorder="1" applyAlignment="1" applyProtection="0">
      <alignment vertical="bottom"/>
    </xf>
    <xf numFmtId="49" fontId="11" fillId="4" borderId="17" applyNumberFormat="1" applyFont="1" applyFill="1" applyBorder="1" applyAlignment="1" applyProtection="0">
      <alignment horizontal="center" vertical="center"/>
    </xf>
    <xf numFmtId="0" fontId="14" fillId="3" borderId="18" applyNumberFormat="0" applyFont="1" applyFill="1" applyBorder="1" applyAlignment="1" applyProtection="0">
      <alignment vertical="bottom"/>
    </xf>
    <xf numFmtId="49" fontId="9" fillId="3" borderId="45" applyNumberFormat="1" applyFont="1" applyFill="1" applyBorder="1" applyAlignment="1" applyProtection="0">
      <alignment horizontal="center" vertical="bottom"/>
    </xf>
    <xf numFmtId="0" fontId="9" fillId="3" borderId="46" applyNumberFormat="0" applyFont="1" applyFill="1" applyBorder="1" applyAlignment="1" applyProtection="0">
      <alignment horizontal="center" vertical="bottom"/>
    </xf>
    <xf numFmtId="0" fontId="9" fillId="3" borderId="47" applyNumberFormat="0" applyFont="1" applyFill="1" applyBorder="1" applyAlignment="1" applyProtection="0">
      <alignment horizontal="center" vertical="bottom"/>
    </xf>
    <xf numFmtId="49" fontId="9" fillId="3" borderId="48" applyNumberFormat="1" applyFont="1" applyFill="1" applyBorder="1" applyAlignment="1" applyProtection="0">
      <alignment horizontal="center" vertical="bottom"/>
    </xf>
    <xf numFmtId="49" fontId="9" fillId="3" borderId="26" applyNumberFormat="1" applyFont="1" applyFill="1" applyBorder="1" applyAlignment="1" applyProtection="0">
      <alignment horizontal="center" vertical="bottom" wrapText="1"/>
    </xf>
    <xf numFmtId="0" fontId="9" fillId="3" borderId="19" applyNumberFormat="0" applyFont="1" applyFill="1" applyBorder="1" applyAlignment="1" applyProtection="0">
      <alignment horizontal="center" vertical="bottom" wrapText="1"/>
    </xf>
    <xf numFmtId="0" fontId="9" fillId="3" borderId="20" applyNumberFormat="0" applyFont="1" applyFill="1" applyBorder="1" applyAlignment="1" applyProtection="0">
      <alignment horizontal="center" vertical="bottom" wrapText="1"/>
    </xf>
    <xf numFmtId="0" fontId="11" fillId="4" borderId="21" applyNumberFormat="0" applyFont="1" applyFill="1" applyBorder="1" applyAlignment="1" applyProtection="0">
      <alignment horizontal="center" vertical="center"/>
    </xf>
    <xf numFmtId="0" fontId="14" fillId="3" borderId="7" applyNumberFormat="0" applyFont="1" applyFill="1" applyBorder="1" applyAlignment="1" applyProtection="0">
      <alignment vertical="bottom"/>
    </xf>
    <xf numFmtId="49" fontId="9" fillId="3" borderId="49" applyNumberFormat="1" applyFont="1" applyFill="1" applyBorder="1" applyAlignment="1" applyProtection="0">
      <alignment horizontal="center" vertical="bottom"/>
    </xf>
    <xf numFmtId="0" fontId="9" fillId="3" borderId="50" applyNumberFormat="0" applyFont="1" applyFill="1" applyBorder="1" applyAlignment="1" applyProtection="0">
      <alignment horizontal="center" vertical="bottom"/>
    </xf>
    <xf numFmtId="0" fontId="9" fillId="3" borderId="51" applyNumberFormat="0" applyFont="1" applyFill="1" applyBorder="1" applyAlignment="1" applyProtection="0">
      <alignment horizontal="center" vertical="bottom"/>
    </xf>
    <xf numFmtId="49" fontId="9" fillId="3" borderId="52" applyNumberFormat="1" applyFont="1" applyFill="1" applyBorder="1" applyAlignment="1" applyProtection="0">
      <alignment horizontal="center" vertical="bottom"/>
    </xf>
    <xf numFmtId="0" fontId="9" fillId="3" borderId="53" applyNumberFormat="0" applyFont="1" applyFill="1" applyBorder="1" applyAlignment="1" applyProtection="0">
      <alignment horizontal="center" vertical="bottom"/>
    </xf>
    <xf numFmtId="49" fontId="9" fillId="3" borderId="54" applyNumberFormat="1" applyFont="1" applyFill="1" applyBorder="1" applyAlignment="1" applyProtection="0">
      <alignment horizontal="center" vertical="bottom" wrapText="1"/>
    </xf>
    <xf numFmtId="0" fontId="9" fillId="3" borderId="50" applyNumberFormat="0" applyFont="1" applyFill="1" applyBorder="1" applyAlignment="1" applyProtection="0">
      <alignment horizontal="center" vertical="bottom" wrapText="1"/>
    </xf>
    <xf numFmtId="0" fontId="9" fillId="3" borderId="51" applyNumberFormat="0" applyFont="1" applyFill="1" applyBorder="1" applyAlignment="1" applyProtection="0">
      <alignment horizontal="center" vertical="bottom" wrapText="1"/>
    </xf>
    <xf numFmtId="49" fontId="9" fillId="3" borderId="52" applyNumberFormat="1" applyFont="1" applyFill="1" applyBorder="1" applyAlignment="1" applyProtection="0">
      <alignment horizontal="center" vertical="bottom" wrapText="1"/>
    </xf>
    <xf numFmtId="0" fontId="9" fillId="3" borderId="53" applyNumberFormat="0" applyFont="1" applyFill="1" applyBorder="1" applyAlignment="1" applyProtection="0">
      <alignment horizontal="center" vertical="bottom" wrapText="1"/>
    </xf>
    <xf numFmtId="0" fontId="9" fillId="3" borderId="28" applyNumberFormat="0" applyFont="1" applyFill="1" applyBorder="1" applyAlignment="1" applyProtection="0">
      <alignment horizontal="center" vertical="bottom" wrapText="1"/>
    </xf>
    <xf numFmtId="0" fontId="9" fillId="3" borderId="8" applyNumberFormat="0" applyFont="1" applyFill="1" applyBorder="1" applyAlignment="1" applyProtection="0">
      <alignment horizontal="center" vertical="bottom" wrapText="1"/>
    </xf>
    <xf numFmtId="0" fontId="9" fillId="3" borderId="9" applyNumberFormat="0" applyFont="1" applyFill="1" applyBorder="1" applyAlignment="1" applyProtection="0">
      <alignment horizontal="center" vertical="bottom" wrapText="1"/>
    </xf>
    <xf numFmtId="2" fontId="14" fillId="3" borderId="11" applyNumberFormat="1" applyFont="1" applyFill="1" applyBorder="1" applyAlignment="1" applyProtection="0">
      <alignment vertical="bottom"/>
    </xf>
    <xf numFmtId="2" fontId="14" fillId="3" borderId="12" applyNumberFormat="1" applyFont="1" applyFill="1" applyBorder="1" applyAlignment="1" applyProtection="0">
      <alignment vertical="bottom"/>
    </xf>
    <xf numFmtId="49" fontId="9" fillId="3" borderId="11" applyNumberFormat="1" applyFont="1" applyFill="1" applyBorder="1" applyAlignment="1" applyProtection="0">
      <alignment horizontal="center" vertical="bottom"/>
    </xf>
    <xf numFmtId="0" fontId="9" fillId="3" borderId="12" applyNumberFormat="0" applyFont="1" applyFill="1" applyBorder="1" applyAlignment="1" applyProtection="0">
      <alignment horizontal="center" vertical="bottom"/>
    </xf>
    <xf numFmtId="0" fontId="9" fillId="3" borderId="55" applyNumberFormat="0" applyFont="1" applyFill="1" applyBorder="1" applyAlignment="1" applyProtection="0">
      <alignment horizontal="center" vertical="bottom"/>
    </xf>
    <xf numFmtId="49" fontId="9" fillId="3" borderId="56" applyNumberFormat="1" applyFont="1" applyFill="1" applyBorder="1" applyAlignment="1" applyProtection="0">
      <alignment horizontal="center" vertical="bottom"/>
    </xf>
    <xf numFmtId="0" fontId="9" fillId="3" borderId="33" applyNumberFormat="0" applyFont="1" applyFill="1" applyBorder="1" applyAlignment="1" applyProtection="0">
      <alignment horizontal="center" vertical="bottom"/>
    </xf>
    <xf numFmtId="49" fontId="9" fillId="3" borderId="34" applyNumberFormat="1" applyFont="1" applyFill="1" applyBorder="1" applyAlignment="1" applyProtection="0">
      <alignment horizontal="center" vertical="bottom"/>
    </xf>
    <xf numFmtId="0" fontId="9" fillId="3" borderId="34" applyNumberFormat="0" applyFont="1" applyFill="1" applyBorder="1" applyAlignment="1" applyProtection="0">
      <alignment horizontal="center" vertical="bottom"/>
    </xf>
    <xf numFmtId="0" fontId="9" fillId="3" borderId="13" applyNumberFormat="0" applyFont="1" applyFill="1" applyBorder="1" applyAlignment="1" applyProtection="0">
      <alignment horizontal="center" vertical="bottom"/>
    </xf>
    <xf numFmtId="60" fontId="0" fillId="3" borderId="8" applyNumberFormat="1" applyFont="1" applyFill="1" applyBorder="1" applyAlignment="1" applyProtection="0">
      <alignment vertical="bottom"/>
    </xf>
    <xf numFmtId="49" fontId="9" fillId="3" borderId="18" applyNumberFormat="1" applyFont="1" applyFill="1" applyBorder="1" applyAlignment="1" applyProtection="0">
      <alignment vertical="bottom"/>
    </xf>
    <xf numFmtId="0" fontId="0" fillId="3" borderId="19" applyNumberFormat="0" applyFont="1" applyFill="1" applyBorder="1" applyAlignment="1" applyProtection="0">
      <alignment horizontal="center" vertical="bottom"/>
    </xf>
    <xf numFmtId="0" fontId="14" fillId="3" borderId="57" applyNumberFormat="0" applyFont="1" applyFill="1" applyBorder="1" applyAlignment="1" applyProtection="0">
      <alignment vertical="bottom"/>
    </xf>
    <xf numFmtId="0" fontId="0" fillId="3" borderId="58" applyNumberFormat="0" applyFont="1" applyFill="1" applyBorder="1" applyAlignment="1" applyProtection="0">
      <alignment vertical="bottom"/>
    </xf>
    <xf numFmtId="0" fontId="14" fillId="3" borderId="25" applyNumberFormat="0" applyFont="1" applyFill="1" applyBorder="1" applyAlignment="1" applyProtection="0">
      <alignment vertical="bottom"/>
    </xf>
    <xf numFmtId="2" fontId="9" fillId="3" borderId="26" applyNumberFormat="1" applyFont="1" applyFill="1" applyBorder="1" applyAlignment="1" applyProtection="0">
      <alignment horizontal="right" vertical="bottom"/>
    </xf>
    <xf numFmtId="0" fontId="0" fillId="3" borderId="25" applyNumberFormat="0" applyFont="1" applyFill="1" applyBorder="1" applyAlignment="1" applyProtection="0">
      <alignment vertical="bottom"/>
    </xf>
    <xf numFmtId="0" fontId="16" fillId="3" borderId="26" applyNumberFormat="0" applyFont="1" applyFill="1" applyBorder="1" applyAlignment="1" applyProtection="0">
      <alignment horizontal="center" vertical="top"/>
    </xf>
    <xf numFmtId="0" fontId="16" fillId="3" borderId="19" applyNumberFormat="0" applyFont="1" applyFill="1" applyBorder="1" applyAlignment="1" applyProtection="0">
      <alignment horizontal="center" vertical="top"/>
    </xf>
    <xf numFmtId="0" fontId="16" fillId="3" borderId="20" applyNumberFormat="0" applyFont="1" applyFill="1" applyBorder="1" applyAlignment="1" applyProtection="0">
      <alignment horizontal="center" vertical="top"/>
    </xf>
    <xf numFmtId="0" fontId="9" fillId="3" borderId="7" applyNumberFormat="0" applyFont="1" applyFill="1" applyBorder="1" applyAlignment="1" applyProtection="0">
      <alignment vertical="bottom"/>
    </xf>
    <xf numFmtId="0" fontId="9" fillId="3" borderId="8" applyNumberFormat="0" applyFont="1" applyFill="1" applyBorder="1" applyAlignment="1" applyProtection="0">
      <alignment horizontal="right" vertical="bottom"/>
    </xf>
    <xf numFmtId="0" fontId="11" fillId="3" borderId="9" applyNumberFormat="0" applyFont="1" applyFill="1" applyBorder="1" applyAlignment="1" applyProtection="0">
      <alignment horizontal="right" vertical="bottom"/>
    </xf>
    <xf numFmtId="2" fontId="14" fillId="3" borderId="7" applyNumberFormat="1" applyFont="1" applyFill="1" applyBorder="1" applyAlignment="1" applyProtection="0">
      <alignment horizontal="right" vertical="bottom"/>
    </xf>
    <xf numFmtId="49" fontId="9" fillId="12" borderId="8" applyNumberFormat="1" applyFont="1" applyFill="1" applyBorder="1" applyAlignment="1" applyProtection="0">
      <alignment horizontal="center" vertical="bottom"/>
    </xf>
    <xf numFmtId="2" fontId="14" fillId="3" borderId="59" applyNumberFormat="1" applyFont="1" applyFill="1" applyBorder="1" applyAlignment="1" applyProtection="0">
      <alignment horizontal="right" vertical="bottom"/>
    </xf>
    <xf numFmtId="2" fontId="14" fillId="3" borderId="60" applyNumberFormat="1" applyFont="1" applyFill="1" applyBorder="1" applyAlignment="1" applyProtection="0">
      <alignment horizontal="right" vertical="bottom"/>
    </xf>
    <xf numFmtId="2" fontId="14" fillId="3" borderId="27" applyNumberFormat="1" applyFont="1" applyFill="1" applyBorder="1" applyAlignment="1" applyProtection="0">
      <alignment horizontal="right" vertical="bottom"/>
    </xf>
    <xf numFmtId="2" fontId="9" fillId="3" borderId="28" applyNumberFormat="1" applyFont="1" applyFill="1" applyBorder="1" applyAlignment="1" applyProtection="0">
      <alignment horizontal="right" vertical="bottom"/>
    </xf>
    <xf numFmtId="61" fontId="14" fillId="3" borderId="27" applyNumberFormat="1" applyFont="1" applyFill="1" applyBorder="1" applyAlignment="1" applyProtection="0">
      <alignment horizontal="right" vertical="bottom"/>
    </xf>
    <xf numFmtId="0" fontId="9" fillId="3" borderId="28" applyNumberFormat="0" applyFont="1" applyFill="1" applyBorder="1" applyAlignment="1" applyProtection="0">
      <alignment horizontal="right" vertical="bottom"/>
    </xf>
    <xf numFmtId="0" fontId="9" fillId="3" borderId="9" applyNumberFormat="0" applyFont="1" applyFill="1" applyBorder="1" applyAlignment="1" applyProtection="0">
      <alignment horizontal="right" vertical="bottom"/>
    </xf>
    <xf numFmtId="0" fontId="9" fillId="3" borderId="11" applyNumberFormat="0" applyFont="1" applyFill="1" applyBorder="1" applyAlignment="1" applyProtection="0">
      <alignment vertical="bottom"/>
    </xf>
    <xf numFmtId="49" fontId="9" fillId="3" borderId="12" applyNumberFormat="1" applyFont="1" applyFill="1" applyBorder="1" applyAlignment="1" applyProtection="0">
      <alignment horizontal="right" vertical="bottom"/>
    </xf>
    <xf numFmtId="0" fontId="11" fillId="3" borderId="13" applyNumberFormat="0" applyFont="1" applyFill="1" applyBorder="1" applyAlignment="1" applyProtection="0">
      <alignment horizontal="right" vertical="bottom"/>
    </xf>
    <xf numFmtId="49" fontId="16" fillId="12" borderId="11" applyNumberFormat="1" applyFont="1" applyFill="1" applyBorder="1" applyAlignment="1" applyProtection="0">
      <alignment horizontal="right" vertical="bottom"/>
    </xf>
    <xf numFmtId="49" fontId="16" fillId="3" borderId="12" applyNumberFormat="1" applyFont="1" applyFill="1" applyBorder="1" applyAlignment="1" applyProtection="0">
      <alignment horizontal="center" vertical="bottom"/>
    </xf>
    <xf numFmtId="49" fontId="16" fillId="12" borderId="55" applyNumberFormat="1" applyFont="1" applyFill="1" applyBorder="1" applyAlignment="1" applyProtection="0">
      <alignment horizontal="left" vertical="bottom"/>
    </xf>
    <xf numFmtId="49" fontId="16" fillId="12" borderId="56" applyNumberFormat="1" applyFont="1" applyFill="1" applyBorder="1" applyAlignment="1" applyProtection="0">
      <alignment horizontal="right" vertical="bottom"/>
    </xf>
    <xf numFmtId="49" fontId="16" fillId="12" borderId="33" applyNumberFormat="1" applyFont="1" applyFill="1" applyBorder="1" applyAlignment="1" applyProtection="0">
      <alignment horizontal="left" vertical="bottom"/>
    </xf>
    <xf numFmtId="49" fontId="16" fillId="12" borderId="34" applyNumberFormat="1" applyFont="1" applyFill="1" applyBorder="1" applyAlignment="1" applyProtection="0">
      <alignment horizontal="right" vertical="bottom"/>
    </xf>
    <xf numFmtId="49" fontId="16" fillId="12" borderId="13" applyNumberFormat="1" applyFont="1" applyFill="1" applyBorder="1" applyAlignment="1" applyProtection="0">
      <alignment horizontal="left" vertical="bottom"/>
    </xf>
    <xf numFmtId="0" fontId="9" fillId="3" borderId="19" applyNumberFormat="0" applyFont="1" applyFill="1" applyBorder="1" applyAlignment="1" applyProtection="0">
      <alignment vertical="bottom"/>
    </xf>
    <xf numFmtId="0" fontId="16" fillId="3" borderId="18" applyNumberFormat="0" applyFont="1" applyFill="1" applyBorder="1" applyAlignment="1" applyProtection="0">
      <alignment vertical="bottom"/>
    </xf>
    <xf numFmtId="0" fontId="16" fillId="3" borderId="19" applyNumberFormat="0" applyFont="1" applyFill="1" applyBorder="1" applyAlignment="1" applyProtection="0">
      <alignment horizontal="center" vertical="bottom"/>
    </xf>
    <xf numFmtId="0" fontId="20" fillId="3" borderId="57" applyNumberFormat="0" applyFont="1" applyFill="1" applyBorder="1" applyAlignment="1" applyProtection="0">
      <alignment vertical="bottom"/>
    </xf>
    <xf numFmtId="0" fontId="16" fillId="3" borderId="58" applyNumberFormat="0" applyFont="1" applyFill="1" applyBorder="1" applyAlignment="1" applyProtection="0">
      <alignment vertical="bottom"/>
    </xf>
    <xf numFmtId="0" fontId="16" fillId="3" borderId="25" applyNumberFormat="0" applyFont="1" applyFill="1" applyBorder="1" applyAlignment="1" applyProtection="0">
      <alignment horizontal="left" vertical="bottom"/>
    </xf>
    <xf numFmtId="0" fontId="16" fillId="3" borderId="26" applyNumberFormat="0" applyFont="1" applyFill="1" applyBorder="1" applyAlignment="1" applyProtection="0">
      <alignment vertical="bottom"/>
    </xf>
    <xf numFmtId="0" fontId="14" fillId="3" borderId="57" applyNumberFormat="0" applyFont="1" applyFill="1" applyBorder="1" applyAlignment="1" applyProtection="0">
      <alignment horizontal="right" vertical="bottom"/>
    </xf>
    <xf numFmtId="0" fontId="16" fillId="3" borderId="20" applyNumberFormat="0" applyFont="1" applyFill="1" applyBorder="1" applyAlignment="1" applyProtection="0">
      <alignment horizontal="left" vertical="bottom"/>
    </xf>
    <xf numFmtId="2" fontId="20" fillId="3" borderId="59" applyNumberFormat="1" applyFont="1" applyFill="1" applyBorder="1" applyAlignment="1" applyProtection="0">
      <alignment vertical="bottom"/>
    </xf>
    <xf numFmtId="2" fontId="14" fillId="3" borderId="28" applyNumberFormat="1" applyFont="1" applyFill="1" applyBorder="1" applyAlignment="1" applyProtection="0">
      <alignment horizontal="right" vertical="bottom"/>
    </xf>
    <xf numFmtId="1" fontId="9" fillId="3" borderId="28" applyNumberFormat="1" applyFont="1" applyFill="1" applyBorder="1" applyAlignment="1" applyProtection="0">
      <alignment horizontal="right" vertical="bottom"/>
    </xf>
    <xf numFmtId="1" fontId="9" fillId="3" borderId="9" applyNumberFormat="1" applyFont="1" applyFill="1" applyBorder="1" applyAlignment="1" applyProtection="0">
      <alignment horizontal="left" vertical="bottom"/>
    </xf>
    <xf numFmtId="0" fontId="9" fillId="3" borderId="19" applyNumberFormat="0" applyFont="1" applyFill="1" applyBorder="1" applyAlignment="1" applyProtection="0">
      <alignment horizontal="right" vertical="bottom"/>
    </xf>
    <xf numFmtId="0" fontId="11" fillId="3" borderId="20" applyNumberFormat="0" applyFont="1" applyFill="1" applyBorder="1" applyAlignment="1" applyProtection="0">
      <alignment horizontal="right" vertical="bottom"/>
    </xf>
    <xf numFmtId="2" fontId="16" fillId="3" borderId="18" applyNumberFormat="1" applyFont="1" applyFill="1" applyBorder="1" applyAlignment="1" applyProtection="0">
      <alignment horizontal="right" vertical="bottom"/>
    </xf>
    <xf numFmtId="2" fontId="16" fillId="3" borderId="19" applyNumberFormat="1" applyFont="1" applyFill="1" applyBorder="1" applyAlignment="1" applyProtection="0">
      <alignment horizontal="center" vertical="bottom"/>
    </xf>
    <xf numFmtId="2" fontId="16" fillId="3" borderId="57" applyNumberFormat="1" applyFont="1" applyFill="1" applyBorder="1" applyAlignment="1" applyProtection="0">
      <alignment horizontal="left" vertical="bottom"/>
    </xf>
    <xf numFmtId="2" fontId="16" fillId="3" borderId="58" applyNumberFormat="1" applyFont="1" applyFill="1" applyBorder="1" applyAlignment="1" applyProtection="0">
      <alignment horizontal="right" vertical="bottom"/>
    </xf>
    <xf numFmtId="2" fontId="16" fillId="3" borderId="25" applyNumberFormat="1" applyFont="1" applyFill="1" applyBorder="1" applyAlignment="1" applyProtection="0">
      <alignment horizontal="left" vertical="bottom"/>
    </xf>
    <xf numFmtId="2" fontId="16" fillId="3" borderId="26" applyNumberFormat="1" applyFont="1" applyFill="1" applyBorder="1" applyAlignment="1" applyProtection="0">
      <alignment horizontal="right" vertical="bottom"/>
    </xf>
    <xf numFmtId="1" fontId="16" fillId="3" borderId="26" applyNumberFormat="1" applyFont="1" applyFill="1" applyBorder="1" applyAlignment="1" applyProtection="0">
      <alignment horizontal="center" vertical="center" wrapText="1"/>
    </xf>
    <xf numFmtId="1" fontId="16" fillId="3" borderId="19" applyNumberFormat="1" applyFont="1" applyFill="1" applyBorder="1" applyAlignment="1" applyProtection="0">
      <alignment horizontal="center" vertical="center" wrapText="1"/>
    </xf>
    <xf numFmtId="1" fontId="16" fillId="3" borderId="20" applyNumberFormat="1" applyFont="1" applyFill="1" applyBorder="1" applyAlignment="1" applyProtection="0">
      <alignment horizontal="center" vertical="center" wrapText="1"/>
    </xf>
    <xf numFmtId="2" fontId="9" fillId="3" borderId="7" applyNumberFormat="1" applyFont="1" applyFill="1" applyBorder="1" applyAlignment="1" applyProtection="0">
      <alignment horizontal="right" vertical="bottom"/>
    </xf>
    <xf numFmtId="2" fontId="14" fillId="3" borderId="59" applyNumberFormat="1" applyFont="1" applyFill="1" applyBorder="1" applyAlignment="1" applyProtection="0">
      <alignment vertical="bottom"/>
    </xf>
    <xf numFmtId="2" fontId="9" fillId="3" borderId="60" applyNumberFormat="1" applyFont="1" applyFill="1" applyBorder="1" applyAlignment="1" applyProtection="0">
      <alignment horizontal="right" vertical="bottom"/>
    </xf>
    <xf numFmtId="2" fontId="14" fillId="3" borderId="27" applyNumberFormat="1" applyFont="1" applyFill="1" applyBorder="1" applyAlignment="1" applyProtection="0">
      <alignment horizontal="left" vertical="bottom"/>
    </xf>
    <xf numFmtId="1" fontId="16" fillId="3" borderId="28" applyNumberFormat="1" applyFont="1" applyFill="1" applyBorder="1" applyAlignment="1" applyProtection="0">
      <alignment horizontal="center" vertical="center" wrapText="1"/>
    </xf>
    <xf numFmtId="1" fontId="16" fillId="3" borderId="8" applyNumberFormat="1" applyFont="1" applyFill="1" applyBorder="1" applyAlignment="1" applyProtection="0">
      <alignment horizontal="center" vertical="center" wrapText="1"/>
    </xf>
    <xf numFmtId="1" fontId="16" fillId="3" borderId="9" applyNumberFormat="1" applyFont="1" applyFill="1" applyBorder="1" applyAlignment="1" applyProtection="0">
      <alignment horizontal="center" vertical="center" wrapText="1"/>
    </xf>
    <xf numFmtId="0" fontId="11" fillId="4" borderId="37" applyNumberFormat="0" applyFont="1" applyFill="1" applyBorder="1" applyAlignment="1" applyProtection="0">
      <alignment horizontal="center" vertical="center"/>
    </xf>
    <xf numFmtId="49" fontId="9" fillId="3" borderId="39" applyNumberFormat="1" applyFont="1" applyFill="1" applyBorder="1" applyAlignment="1" applyProtection="0">
      <alignment horizontal="right" vertical="bottom"/>
    </xf>
    <xf numFmtId="0" fontId="11" fillId="3" borderId="41" applyNumberFormat="0" applyFont="1" applyFill="1" applyBorder="1" applyAlignment="1" applyProtection="0">
      <alignment horizontal="right" vertical="bottom"/>
    </xf>
    <xf numFmtId="49" fontId="16" fillId="12" borderId="38" applyNumberFormat="1" applyFont="1" applyFill="1" applyBorder="1" applyAlignment="1" applyProtection="0">
      <alignment horizontal="right" vertical="bottom"/>
    </xf>
    <xf numFmtId="49" fontId="16" fillId="3" borderId="39" applyNumberFormat="1" applyFont="1" applyFill="1" applyBorder="1" applyAlignment="1" applyProtection="0">
      <alignment horizontal="center" vertical="bottom"/>
    </xf>
    <xf numFmtId="49" fontId="16" fillId="12" borderId="61" applyNumberFormat="1" applyFont="1" applyFill="1" applyBorder="1" applyAlignment="1" applyProtection="0">
      <alignment horizontal="left" vertical="bottom"/>
    </xf>
    <xf numFmtId="49" fontId="16" fillId="12" borderId="62" applyNumberFormat="1" applyFont="1" applyFill="1" applyBorder="1" applyAlignment="1" applyProtection="0">
      <alignment horizontal="right" vertical="bottom"/>
    </xf>
    <xf numFmtId="49" fontId="16" fillId="12" borderId="63" applyNumberFormat="1" applyFont="1" applyFill="1" applyBorder="1" applyAlignment="1" applyProtection="0">
      <alignment horizontal="left" vertical="bottom"/>
    </xf>
    <xf numFmtId="49" fontId="16" fillId="12" borderId="64" applyNumberFormat="1" applyFont="1" applyFill="1" applyBorder="1" applyAlignment="1" applyProtection="0">
      <alignment horizontal="right" vertical="bottom"/>
    </xf>
    <xf numFmtId="1" fontId="16" fillId="3" borderId="64" applyNumberFormat="1" applyFont="1" applyFill="1" applyBorder="1" applyAlignment="1" applyProtection="0">
      <alignment horizontal="center" vertical="center" wrapText="1"/>
    </xf>
    <xf numFmtId="1" fontId="16" fillId="3" borderId="39" applyNumberFormat="1" applyFont="1" applyFill="1" applyBorder="1" applyAlignment="1" applyProtection="0">
      <alignment horizontal="center" vertical="center" wrapText="1"/>
    </xf>
    <xf numFmtId="1" fontId="16" fillId="3" borderId="41" applyNumberFormat="1" applyFont="1" applyFill="1" applyBorder="1" applyAlignment="1" applyProtection="0">
      <alignment horizontal="center" vertical="center" wrapText="1"/>
    </xf>
    <xf numFmtId="0" fontId="16" fillId="8" borderId="65" applyNumberFormat="0" applyFont="1" applyFill="1" applyBorder="1" applyAlignment="1" applyProtection="0">
      <alignment horizontal="right" vertical="bottom"/>
    </xf>
    <xf numFmtId="0" fontId="16" fillId="8" borderId="2" applyNumberFormat="0" applyFont="1" applyFill="1" applyBorder="1" applyAlignment="1" applyProtection="0">
      <alignment horizontal="right" vertical="bottom"/>
    </xf>
    <xf numFmtId="49" fontId="16" fillId="8" borderId="2" applyNumberFormat="1" applyFont="1" applyFill="1" applyBorder="1" applyAlignment="1" applyProtection="0">
      <alignment horizontal="right" vertical="bottom"/>
    </xf>
    <xf numFmtId="49" fontId="21" fillId="8" borderId="2" applyNumberFormat="1" applyFont="1" applyFill="1" applyBorder="1" applyAlignment="1" applyProtection="0">
      <alignment horizontal="left" vertical="bottom"/>
    </xf>
    <xf numFmtId="0" fontId="22" fillId="8" borderId="2" applyNumberFormat="0" applyFont="1" applyFill="1" applyBorder="1" applyAlignment="1" applyProtection="0">
      <alignment horizontal="left" vertical="bottom"/>
    </xf>
    <xf numFmtId="0" fontId="0" fillId="3" borderId="66" applyNumberFormat="0" applyFont="1" applyFill="1" applyBorder="1" applyAlignment="1" applyProtection="0">
      <alignment vertical="bottom"/>
    </xf>
    <xf numFmtId="0" fontId="0" fillId="3" borderId="67" applyNumberFormat="0" applyFont="1" applyFill="1" applyBorder="1" applyAlignment="1" applyProtection="0">
      <alignment vertical="bottom"/>
    </xf>
    <xf numFmtId="0" fontId="0" fillId="3" borderId="68" applyNumberFormat="0" applyFont="1" applyFill="1" applyBorder="1" applyAlignment="1" applyProtection="0">
      <alignment vertical="bottom"/>
    </xf>
    <xf numFmtId="0" fontId="11" fillId="3" borderId="68" applyNumberFormat="0" applyFont="1" applyFill="1" applyBorder="1" applyAlignment="1" applyProtection="0">
      <alignment vertical="bottom"/>
    </xf>
    <xf numFmtId="0" fontId="0" fillId="3" borderId="69"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7891b0"/>
      <rgbColor rgb="ffffff99"/>
      <rgbColor rgb="ffaaaaaa"/>
      <rgbColor rgb="ffff0000"/>
      <rgbColor rgb="ffa2bd90"/>
      <rgbColor rgb="ffffff66"/>
      <rgbColor rgb="ff9bbb59"/>
      <rgbColor rgb="ffdddddd"/>
      <rgbColor rgb="ffffff00"/>
      <rgbColor rgb="ffa5d5e2"/>
      <rgbColor rgb="fffbd4b4"/>
      <rgbColor rgb="ffa7a7a7"/>
      <rgbColor rgb="ff00ff00"/>
      <rgbColor rgb="ffb8cce4"/>
      <rgbColor rgb="ffccc0d9"/>
      <rgbColor rgb="ff800080"/>
      <rgbColor rgb="ffc0c0c0"/>
      <rgbColor rgb="ff0000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4</xdr:col>
      <xdr:colOff>28574</xdr:colOff>
      <xdr:row>4</xdr:row>
      <xdr:rowOff>161925</xdr:rowOff>
    </xdr:from>
    <xdr:to>
      <xdr:col>10</xdr:col>
      <xdr:colOff>428625</xdr:colOff>
      <xdr:row>13</xdr:row>
      <xdr:rowOff>80394</xdr:rowOff>
    </xdr:to>
    <xdr:grpSp>
      <xdr:nvGrpSpPr>
        <xdr:cNvPr id="8" name="Group 151"/>
        <xdr:cNvGrpSpPr/>
      </xdr:nvGrpSpPr>
      <xdr:grpSpPr>
        <a:xfrm>
          <a:off x="3066335" y="1371600"/>
          <a:ext cx="2736851" cy="1933576"/>
          <a:chOff x="0" y="0"/>
          <a:chExt cx="2736850" cy="1933575"/>
        </a:xfrm>
      </xdr:grpSpPr>
      <xdr:grpSp>
        <xdr:nvGrpSpPr>
          <xdr:cNvPr id="4" name="Group 141"/>
          <xdr:cNvGrpSpPr/>
        </xdr:nvGrpSpPr>
        <xdr:grpSpPr>
          <a:xfrm>
            <a:off x="12440" y="0"/>
            <a:ext cx="2724411" cy="1933576"/>
            <a:chOff x="0" y="0"/>
            <a:chExt cx="2724410" cy="1933575"/>
          </a:xfrm>
        </xdr:grpSpPr>
        <xdr:sp>
          <xdr:nvSpPr>
            <xdr:cNvPr id="2" name="Line 138"/>
            <xdr:cNvSpPr/>
          </xdr:nvSpPr>
          <xdr:spPr>
            <a:xfrm>
              <a:off x="-1" y="-1"/>
              <a:ext cx="1369051" cy="1933577"/>
            </a:xfrm>
            <a:prstGeom prst="line">
              <a:avLst/>
            </a:prstGeom>
            <a:noFill/>
            <a:ln w="9525" cap="flat">
              <a:solidFill>
                <a:srgbClr val="000000"/>
              </a:solidFill>
              <a:prstDash val="solid"/>
              <a:round/>
            </a:ln>
            <a:effectLst/>
          </xdr:spPr>
          <xdr:txBody>
            <a:bodyPr/>
            <a:lstStyle/>
            <a:p>
              <a:pPr/>
            </a:p>
          </xdr:txBody>
        </xdr:sp>
        <xdr:sp>
          <xdr:nvSpPr>
            <xdr:cNvPr id="3" name="Line 139"/>
            <xdr:cNvSpPr/>
          </xdr:nvSpPr>
          <xdr:spPr>
            <a:xfrm flipH="1">
              <a:off x="1355359" y="0"/>
              <a:ext cx="1369051" cy="1933576"/>
            </a:xfrm>
            <a:prstGeom prst="line">
              <a:avLst/>
            </a:prstGeom>
            <a:noFill/>
            <a:ln w="9525" cap="flat">
              <a:solidFill>
                <a:srgbClr val="000000"/>
              </a:solidFill>
              <a:prstDash val="solid"/>
              <a:round/>
            </a:ln>
            <a:effectLst/>
          </xdr:spPr>
          <xdr:txBody>
            <a:bodyPr/>
            <a:lstStyle/>
            <a:p>
              <a:pPr/>
            </a:p>
          </xdr:txBody>
        </xdr:sp>
      </xdr:grpSp>
      <xdr:sp>
        <xdr:nvSpPr>
          <xdr:cNvPr id="5" name="Line 144"/>
          <xdr:cNvSpPr/>
        </xdr:nvSpPr>
        <xdr:spPr>
          <a:xfrm>
            <a:off x="286125" y="396959"/>
            <a:ext cx="2164600" cy="1"/>
          </a:xfrm>
          <a:prstGeom prst="line">
            <a:avLst/>
          </a:prstGeom>
          <a:noFill/>
          <a:ln w="9525" cap="flat">
            <a:solidFill>
              <a:srgbClr val="000000"/>
            </a:solidFill>
            <a:prstDash val="solid"/>
            <a:round/>
          </a:ln>
          <a:effectLst/>
        </xdr:spPr>
        <xdr:txBody>
          <a:bodyPr/>
          <a:lstStyle/>
          <a:p>
            <a:pPr/>
          </a:p>
        </xdr:txBody>
      </xdr:sp>
      <xdr:sp>
        <xdr:nvSpPr>
          <xdr:cNvPr id="6" name="Line 146"/>
          <xdr:cNvSpPr/>
        </xdr:nvSpPr>
        <xdr:spPr>
          <a:xfrm>
            <a:off x="-1" y="12805"/>
            <a:ext cx="2724410" cy="1"/>
          </a:xfrm>
          <a:prstGeom prst="line">
            <a:avLst/>
          </a:prstGeom>
          <a:noFill/>
          <a:ln w="9525" cap="flat">
            <a:solidFill>
              <a:srgbClr val="000000"/>
            </a:solidFill>
            <a:prstDash val="dash"/>
            <a:round/>
          </a:ln>
          <a:effectLst/>
        </xdr:spPr>
        <xdr:txBody>
          <a:bodyPr/>
          <a:lstStyle/>
          <a:p>
            <a:pPr/>
          </a:p>
        </xdr:txBody>
      </xdr:sp>
      <xdr:sp>
        <xdr:nvSpPr>
          <xdr:cNvPr id="7" name="Line 150"/>
          <xdr:cNvSpPr/>
        </xdr:nvSpPr>
        <xdr:spPr>
          <a:xfrm>
            <a:off x="584690" y="781113"/>
            <a:ext cx="1555029" cy="1"/>
          </a:xfrm>
          <a:prstGeom prst="line">
            <a:avLst/>
          </a:prstGeom>
          <a:noFill/>
          <a:ln w="9525" cap="flat">
            <a:solidFill>
              <a:srgbClr val="000000"/>
            </a:solidFill>
            <a:prstDash val="solid"/>
            <a:round/>
          </a:ln>
          <a:effectLst/>
        </xdr:spPr>
        <xdr:txBody>
          <a:bodyPr/>
          <a:lstStyle/>
          <a:p>
            <a:pPr/>
          </a:p>
        </xdr:txBody>
      </xdr:sp>
    </xdr:grpSp>
    <xdr:clientData/>
  </xdr:twoCellAnchor>
  <xdr:twoCellAnchor>
    <xdr:from>
      <xdr:col>6</xdr:col>
      <xdr:colOff>57149</xdr:colOff>
      <xdr:row>19</xdr:row>
      <xdr:rowOff>142874</xdr:rowOff>
    </xdr:from>
    <xdr:to>
      <xdr:col>9</xdr:col>
      <xdr:colOff>314325</xdr:colOff>
      <xdr:row>28</xdr:row>
      <xdr:rowOff>142875</xdr:rowOff>
    </xdr:to>
    <xdr:grpSp>
      <xdr:nvGrpSpPr>
        <xdr:cNvPr id="11" name="Group 135"/>
        <xdr:cNvGrpSpPr/>
      </xdr:nvGrpSpPr>
      <xdr:grpSpPr>
        <a:xfrm>
          <a:off x="3653710" y="4398895"/>
          <a:ext cx="1590677" cy="1459867"/>
          <a:chOff x="0" y="0"/>
          <a:chExt cx="1590676" cy="1459866"/>
        </a:xfrm>
      </xdr:grpSpPr>
      <xdr:sp>
        <xdr:nvSpPr>
          <xdr:cNvPr id="9" name="Oval 132"/>
          <xdr:cNvSpPr/>
        </xdr:nvSpPr>
        <xdr:spPr>
          <a:xfrm>
            <a:off x="-1" y="0"/>
            <a:ext cx="1590678" cy="1459867"/>
          </a:xfrm>
          <a:prstGeom prst="ellipse">
            <a:avLst/>
          </a:prstGeom>
          <a:noFill/>
          <a:ln w="9525" cap="flat">
            <a:solidFill>
              <a:srgbClr val="000000"/>
            </a:solidFill>
            <a:prstDash val="solid"/>
            <a:round/>
          </a:ln>
          <a:effectLst/>
        </xdr:spPr>
        <xdr:txBody>
          <a:bodyPr/>
          <a:lstStyle/>
          <a:p>
            <a:pPr/>
          </a:p>
        </xdr:txBody>
      </xdr:sp>
      <xdr:sp>
        <xdr:nvSpPr>
          <xdr:cNvPr id="10" name="Oval 133"/>
          <xdr:cNvSpPr/>
        </xdr:nvSpPr>
        <xdr:spPr>
          <a:xfrm>
            <a:off x="24854" y="459587"/>
            <a:ext cx="1553395" cy="554209"/>
          </a:xfrm>
          <a:prstGeom prst="ellipse">
            <a:avLst/>
          </a:prstGeom>
          <a:noFill/>
          <a:ln w="9525" cap="flat">
            <a:solidFill>
              <a:srgbClr val="000000"/>
            </a:solidFill>
            <a:prstDash val="dash"/>
            <a:round/>
          </a:ln>
          <a:effectLst/>
        </xdr:spPr>
        <xdr:txBody>
          <a:bodyPr/>
          <a:lstStyle/>
          <a:p>
            <a:pPr/>
          </a:p>
        </xdr:txBody>
      </xdr:sp>
    </xdr:grpSp>
    <xdr:clientData/>
  </xdr:twoCellAnchor>
  <xdr:twoCellAnchor>
    <xdr:from>
      <xdr:col>6</xdr:col>
      <xdr:colOff>104774</xdr:colOff>
      <xdr:row>31</xdr:row>
      <xdr:rowOff>171449</xdr:rowOff>
    </xdr:from>
    <xdr:to>
      <xdr:col>9</xdr:col>
      <xdr:colOff>333374</xdr:colOff>
      <xdr:row>35</xdr:row>
      <xdr:rowOff>95249</xdr:rowOff>
    </xdr:to>
    <xdr:sp>
      <xdr:nvSpPr>
        <xdr:cNvPr id="12" name="Retângulo 8"/>
        <xdr:cNvSpPr/>
      </xdr:nvSpPr>
      <xdr:spPr>
        <a:xfrm>
          <a:off x="3701335" y="6373110"/>
          <a:ext cx="1562101" cy="590551"/>
        </a:xfrm>
        <a:prstGeom prst="rect">
          <a:avLst/>
        </a:prstGeom>
        <a:noFill/>
        <a:ln w="19050" cap="flat">
          <a:solidFill>
            <a:srgbClr val="808080"/>
          </a:solidFill>
          <a:prstDash val="solid"/>
          <a:round/>
        </a:ln>
        <a:effectLst/>
      </xdr:spPr>
      <xdr:txBody>
        <a:bodyPr/>
        <a:lstStyle/>
        <a:p>
          <a:pPr/>
        </a:p>
      </xdr:txBody>
    </xdr:sp>
    <xdr:clientData/>
  </xdr:twoCellAnchor>
  <xdr:twoCellAnchor>
    <xdr:from>
      <xdr:col>9</xdr:col>
      <xdr:colOff>114299</xdr:colOff>
      <xdr:row>39</xdr:row>
      <xdr:rowOff>76199</xdr:rowOff>
    </xdr:from>
    <xdr:to>
      <xdr:col>9</xdr:col>
      <xdr:colOff>323849</xdr:colOff>
      <xdr:row>39</xdr:row>
      <xdr:rowOff>76199</xdr:rowOff>
    </xdr:to>
    <xdr:sp>
      <xdr:nvSpPr>
        <xdr:cNvPr id="13" name="Conector de seta reta 10"/>
        <xdr:cNvSpPr/>
      </xdr:nvSpPr>
      <xdr:spPr>
        <a:xfrm>
          <a:off x="5044360" y="7592310"/>
          <a:ext cx="209551" cy="1"/>
        </a:xfrm>
        <a:prstGeom prst="line">
          <a:avLst/>
        </a:prstGeom>
        <a:noFill/>
        <a:ln w="9525" cap="flat">
          <a:solidFill>
            <a:srgbClr val="000000"/>
          </a:solidFill>
          <a:prstDash val="solid"/>
          <a:round/>
          <a:tailEnd type="triangle" w="med" len="med"/>
        </a:ln>
        <a:effectLst/>
      </xdr:spPr>
      <xdr:txBody>
        <a:bodyPr/>
        <a:lstStyle/>
        <a:p>
          <a:pPr/>
        </a:p>
      </xdr:txBody>
    </xdr:sp>
    <xdr:clientData/>
  </xdr:twoCellAnchor>
  <xdr:twoCellAnchor>
    <xdr:from>
      <xdr:col>9</xdr:col>
      <xdr:colOff>123824</xdr:colOff>
      <xdr:row>40</xdr:row>
      <xdr:rowOff>85724</xdr:rowOff>
    </xdr:from>
    <xdr:to>
      <xdr:col>9</xdr:col>
      <xdr:colOff>333374</xdr:colOff>
      <xdr:row>40</xdr:row>
      <xdr:rowOff>85724</xdr:rowOff>
    </xdr:to>
    <xdr:sp>
      <xdr:nvSpPr>
        <xdr:cNvPr id="14" name="Conector de seta reta 20"/>
        <xdr:cNvSpPr/>
      </xdr:nvSpPr>
      <xdr:spPr>
        <a:xfrm>
          <a:off x="5053885" y="7763760"/>
          <a:ext cx="209551" cy="1"/>
        </a:xfrm>
        <a:prstGeom prst="line">
          <a:avLst/>
        </a:prstGeom>
        <a:noFill/>
        <a:ln w="9525" cap="flat">
          <a:solidFill>
            <a:srgbClr val="000000"/>
          </a:solidFill>
          <a:prstDash val="solid"/>
          <a:round/>
          <a:tailEnd type="triangle" w="med" len="med"/>
        </a:ln>
        <a:effectLst/>
      </xdr:spPr>
      <xdr:txBody>
        <a:bodyPr/>
        <a:lstStyle/>
        <a:p>
          <a:pPr/>
        </a:p>
      </xdr:txBody>
    </xdr:sp>
    <xdr:clientData/>
  </xdr:twoCellAnchor>
  <xdr:twoCellAnchor>
    <xdr:from>
      <xdr:col>9</xdr:col>
      <xdr:colOff>123824</xdr:colOff>
      <xdr:row>41</xdr:row>
      <xdr:rowOff>76199</xdr:rowOff>
    </xdr:from>
    <xdr:to>
      <xdr:col>9</xdr:col>
      <xdr:colOff>333374</xdr:colOff>
      <xdr:row>41</xdr:row>
      <xdr:rowOff>76199</xdr:rowOff>
    </xdr:to>
    <xdr:sp>
      <xdr:nvSpPr>
        <xdr:cNvPr id="15" name="Conector de seta reta 21"/>
        <xdr:cNvSpPr/>
      </xdr:nvSpPr>
      <xdr:spPr>
        <a:xfrm>
          <a:off x="5053885" y="7916160"/>
          <a:ext cx="209551" cy="1"/>
        </a:xfrm>
        <a:prstGeom prst="line">
          <a:avLst/>
        </a:prstGeom>
        <a:noFill/>
        <a:ln w="9525" cap="flat">
          <a:solidFill>
            <a:srgbClr val="000000"/>
          </a:solidFill>
          <a:prstDash val="solid"/>
          <a:round/>
          <a:tailEnd type="triangle" w="med" len="med"/>
        </a:ln>
        <a:effectLst/>
      </xdr:spPr>
      <xdr:txBody>
        <a:bodyPr/>
        <a:lstStyle/>
        <a:p>
          <a:pPr/>
        </a:p>
      </xdr:txBody>
    </xdr:sp>
    <xdr:clientData/>
  </xdr:twoCellAnchor>
  <xdr:twoCellAnchor>
    <xdr:from>
      <xdr:col>16</xdr:col>
      <xdr:colOff>19751</xdr:colOff>
      <xdr:row>6</xdr:row>
      <xdr:rowOff>122495</xdr:rowOff>
    </xdr:from>
    <xdr:to>
      <xdr:col>16</xdr:col>
      <xdr:colOff>179503</xdr:colOff>
      <xdr:row>6</xdr:row>
      <xdr:rowOff>206449</xdr:rowOff>
    </xdr:to>
    <xdr:sp>
      <xdr:nvSpPr>
        <xdr:cNvPr id="16" name="Triângulo isósceles 14"/>
        <xdr:cNvSpPr/>
      </xdr:nvSpPr>
      <xdr:spPr>
        <a:xfrm rot="2599982">
          <a:off x="8213711" y="1713170"/>
          <a:ext cx="159753" cy="83955"/>
        </a:xfrm>
        <a:prstGeom prst="triangle">
          <a:avLst/>
        </a:prstGeom>
        <a:solidFill>
          <a:srgbClr val="FFFF7F"/>
        </a:solidFill>
        <a:ln w="25400" cap="flat">
          <a:solidFill>
            <a:srgbClr val="FFFF7F"/>
          </a:solidFill>
          <a:prstDash val="solid"/>
          <a:round/>
        </a:ln>
        <a:effectLst/>
      </xdr:spPr>
      <xdr:txBody>
        <a:bodyPr/>
        <a:lstStyle/>
        <a:p>
          <a:pPr/>
        </a:p>
      </xdr:txBody>
    </xdr:sp>
    <xdr:clientData/>
  </xdr:twoCellAnchor>
  <xdr:twoCellAnchor>
    <xdr:from>
      <xdr:col>15</xdr:col>
      <xdr:colOff>98227</xdr:colOff>
      <xdr:row>23</xdr:row>
      <xdr:rowOff>57148</xdr:rowOff>
    </xdr:from>
    <xdr:to>
      <xdr:col>19</xdr:col>
      <xdr:colOff>352425</xdr:colOff>
      <xdr:row>40</xdr:row>
      <xdr:rowOff>11428</xdr:rowOff>
    </xdr:to>
    <xdr:pic>
      <xdr:nvPicPr>
        <xdr:cNvPr id="17" name="Imagem 9" descr="Imagem 9"/>
        <xdr:cNvPicPr>
          <a:picLocks noChangeAspect="1"/>
        </xdr:cNvPicPr>
      </xdr:nvPicPr>
      <xdr:blipFill>
        <a:blip r:embed="rId1">
          <a:extLst/>
        </a:blip>
        <a:srcRect l="0" t="0" r="0" b="0"/>
        <a:stretch>
          <a:fillRect/>
        </a:stretch>
      </xdr:blipFill>
      <xdr:spPr>
        <a:xfrm>
          <a:off x="7834987" y="4960869"/>
          <a:ext cx="2235399" cy="2728596"/>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www.praticaclinica.com.br/"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AB70"/>
  <sheetViews>
    <sheetView workbookViewId="0" showGridLines="0" defaultGridColor="1"/>
  </sheetViews>
  <sheetFormatPr defaultColWidth="8.83333" defaultRowHeight="14.25" customHeight="1" outlineLevelRow="0" outlineLevelCol="0"/>
  <cols>
    <col min="1" max="1" width="15.4375" style="1" customWidth="1"/>
    <col min="2" max="2" width="6.67188" style="1" customWidth="1"/>
    <col min="3" max="3" width="8.97656" style="1" customWidth="1"/>
    <col min="4" max="4" width="8.85156" style="1" customWidth="1"/>
    <col min="5" max="5" width="1.5" style="1" customWidth="1"/>
    <col min="6" max="6" width="5.85156" style="1" customWidth="1"/>
    <col min="7" max="7" width="5.85156" style="1" customWidth="1"/>
    <col min="8" max="8" width="5.85156" style="1" customWidth="1"/>
    <col min="9" max="9" width="5.85156" style="1" customWidth="1"/>
    <col min="10" max="10" width="5.85156" style="1" customWidth="1"/>
    <col min="11" max="11" width="7" style="1" customWidth="1"/>
    <col min="12" max="12" width="6" style="1" customWidth="1"/>
    <col min="13" max="13" width="6" style="1" customWidth="1"/>
    <col min="14" max="14" width="6" style="1" customWidth="1"/>
    <col min="15" max="15" width="6" style="1" customWidth="1"/>
    <col min="16" max="16" width="6" style="1" customWidth="1"/>
    <col min="17" max="17" width="6" style="1" customWidth="1"/>
    <col min="18" max="18" width="7" style="1" customWidth="1"/>
    <col min="19" max="19" width="7" style="1" customWidth="1"/>
    <col min="20" max="20" width="7" style="1" customWidth="1"/>
    <col min="21" max="21" width="1.5" style="1" customWidth="1"/>
    <col min="22" max="22" width="12.8516" style="1" customWidth="1"/>
    <col min="23" max="23" width="12.5" style="1" customWidth="1"/>
    <col min="24" max="24" width="12.5" style="1" customWidth="1"/>
    <col min="25" max="25" width="8.85156" style="1" customWidth="1"/>
    <col min="26" max="26" width="8.85156" style="1" customWidth="1"/>
    <col min="27" max="27" width="8.85156" style="1" customWidth="1"/>
    <col min="28" max="28" width="8.85156" style="1" customWidth="1"/>
    <col min="29" max="256" width="8.85156" style="1" customWidth="1"/>
  </cols>
  <sheetData>
    <row r="1" ht="18.75" customHeight="1">
      <c r="A1" t="s" s="2">
        <v>0</v>
      </c>
      <c r="B1" s="3"/>
      <c r="C1" t="s" s="4">
        <v>1</v>
      </c>
      <c r="D1" s="3"/>
      <c r="E1" s="3"/>
      <c r="F1" s="3"/>
      <c r="G1" s="3"/>
      <c r="H1" s="3"/>
      <c r="I1" s="3"/>
      <c r="J1" s="5"/>
      <c r="K1" s="3"/>
      <c r="L1" s="3"/>
      <c r="M1" s="3"/>
      <c r="N1" s="3"/>
      <c r="O1" s="3"/>
      <c r="P1" s="3"/>
      <c r="Q1" s="3"/>
      <c r="R1" s="3"/>
      <c r="S1" s="3"/>
      <c r="T1" s="6"/>
      <c r="U1" s="7"/>
      <c r="V1" s="8"/>
      <c r="W1" s="8"/>
      <c r="X1" s="8"/>
      <c r="Y1" s="8"/>
      <c r="Z1" s="8"/>
      <c r="AA1" s="8"/>
      <c r="AB1" s="9"/>
    </row>
    <row r="2" ht="18.75" customHeight="1">
      <c r="A2" s="10"/>
      <c r="B2" s="11"/>
      <c r="C2" t="s" s="12">
        <v>2</v>
      </c>
      <c r="D2" s="11"/>
      <c r="E2" s="11"/>
      <c r="F2" s="11"/>
      <c r="G2" s="11"/>
      <c r="H2" s="11"/>
      <c r="I2" s="11"/>
      <c r="J2" s="11"/>
      <c r="K2" s="11"/>
      <c r="L2" s="11"/>
      <c r="M2" s="11"/>
      <c r="N2" s="11"/>
      <c r="O2" s="11"/>
      <c r="P2" s="11"/>
      <c r="Q2" s="11"/>
      <c r="R2" s="11"/>
      <c r="S2" s="11"/>
      <c r="T2" s="13"/>
      <c r="U2" s="14"/>
      <c r="V2" s="15"/>
      <c r="W2" s="16"/>
      <c r="X2" s="16"/>
      <c r="Y2" s="16"/>
      <c r="Z2" s="16"/>
      <c r="AA2" s="16"/>
      <c r="AB2" s="17"/>
    </row>
    <row r="3" ht="18.75" customHeight="1">
      <c r="A3" s="18"/>
      <c r="B3" s="19"/>
      <c r="C3" s="19"/>
      <c r="D3" s="19"/>
      <c r="E3" s="19"/>
      <c r="F3" s="19"/>
      <c r="G3" s="19"/>
      <c r="H3" s="19"/>
      <c r="I3" s="19"/>
      <c r="J3" s="19"/>
      <c r="K3" s="19"/>
      <c r="L3" s="19"/>
      <c r="M3" s="19"/>
      <c r="N3" s="19"/>
      <c r="O3" s="19"/>
      <c r="P3" s="19"/>
      <c r="Q3" s="19"/>
      <c r="R3" s="19"/>
      <c r="S3" s="19"/>
      <c r="T3" s="20"/>
      <c r="U3" s="14"/>
      <c r="V3" s="15"/>
      <c r="W3" s="16"/>
      <c r="X3" s="16"/>
      <c r="Y3" s="16"/>
      <c r="Z3" s="16"/>
      <c r="AA3" s="16"/>
      <c r="AB3" s="17"/>
    </row>
    <row r="4" ht="39" customHeight="1">
      <c r="A4" s="21"/>
      <c r="B4" t="s" s="22">
        <v>3</v>
      </c>
      <c r="C4" s="23"/>
      <c r="D4" s="24"/>
      <c r="E4" s="25"/>
      <c r="F4" s="25"/>
      <c r="G4" s="25"/>
      <c r="H4" s="25"/>
      <c r="I4" s="26"/>
      <c r="J4" t="s" s="27">
        <v>4</v>
      </c>
      <c r="K4" s="23"/>
      <c r="L4" s="28"/>
      <c r="M4" s="29"/>
      <c r="N4" s="29"/>
      <c r="O4" s="29"/>
      <c r="P4" s="29"/>
      <c r="Q4" s="29"/>
      <c r="R4" s="29"/>
      <c r="S4" s="29"/>
      <c r="T4" s="30"/>
      <c r="U4" s="14"/>
      <c r="V4" s="15"/>
      <c r="W4" s="31"/>
      <c r="X4" s="31"/>
      <c r="Y4" s="31"/>
      <c r="Z4" s="31"/>
      <c r="AA4" s="31"/>
      <c r="AB4" s="32"/>
    </row>
    <row r="5" ht="15" customHeight="1">
      <c r="A5" t="s" s="33">
        <v>5</v>
      </c>
      <c r="B5" s="34"/>
      <c r="C5" s="35"/>
      <c r="D5" s="36"/>
      <c r="E5" s="37"/>
      <c r="F5" s="38"/>
      <c r="G5" s="37"/>
      <c r="H5" s="37"/>
      <c r="I5" s="37"/>
      <c r="J5" s="39"/>
      <c r="K5" s="39"/>
      <c r="L5" s="40"/>
      <c r="M5" s="40"/>
      <c r="N5" s="40"/>
      <c r="O5" s="41"/>
      <c r="P5" t="s" s="42">
        <v>6</v>
      </c>
      <c r="Q5" s="43"/>
      <c r="R5" s="43"/>
      <c r="S5" s="43"/>
      <c r="T5" s="44"/>
      <c r="U5" s="14"/>
      <c r="V5" s="15"/>
      <c r="W5" s="16"/>
      <c r="X5" s="16"/>
      <c r="Y5" s="16"/>
      <c r="Z5" s="16"/>
      <c r="AA5" s="16"/>
      <c r="AB5" s="17"/>
    </row>
    <row r="6" ht="15" customHeight="1">
      <c r="A6" s="45"/>
      <c r="B6" s="46"/>
      <c r="C6" s="47"/>
      <c r="D6" s="47"/>
      <c r="E6" s="48"/>
      <c r="F6" s="16"/>
      <c r="G6" t="s" s="49">
        <v>7</v>
      </c>
      <c r="H6" s="50"/>
      <c r="I6" s="50"/>
      <c r="J6" s="50"/>
      <c r="K6" s="16"/>
      <c r="L6" t="s" s="51">
        <v>8</v>
      </c>
      <c r="M6" s="52"/>
      <c r="N6" s="52"/>
      <c r="O6" s="53"/>
      <c r="P6" t="s" s="54">
        <v>9</v>
      </c>
      <c r="Q6" s="55"/>
      <c r="R6" s="55"/>
      <c r="S6" s="55"/>
      <c r="T6" s="56"/>
      <c r="U6" s="14"/>
      <c r="V6" s="16"/>
      <c r="W6" s="16"/>
      <c r="X6" s="16"/>
      <c r="Y6" s="16"/>
      <c r="Z6" s="16"/>
      <c r="AA6" s="16"/>
      <c r="AB6" s="17"/>
    </row>
    <row r="7" ht="20.65" customHeight="1">
      <c r="A7" s="45"/>
      <c r="B7" s="46"/>
      <c r="C7" s="47"/>
      <c r="D7" s="47"/>
      <c r="E7" s="48"/>
      <c r="F7" s="48"/>
      <c r="G7" t="s" s="57">
        <v>10</v>
      </c>
      <c r="H7" s="16"/>
      <c r="I7" s="16"/>
      <c r="J7" s="16"/>
      <c r="K7" s="16"/>
      <c r="L7" s="58"/>
      <c r="M7" s="59"/>
      <c r="N7" s="59"/>
      <c r="O7" s="53"/>
      <c r="P7" s="60"/>
      <c r="Q7" s="55"/>
      <c r="R7" s="55"/>
      <c r="S7" s="55"/>
      <c r="T7" s="56"/>
      <c r="U7" s="14"/>
      <c r="V7" s="16"/>
      <c r="W7" s="16"/>
      <c r="X7" s="16"/>
      <c r="Y7" s="16"/>
      <c r="Z7" s="16"/>
      <c r="AA7" s="16"/>
      <c r="AB7" s="17"/>
    </row>
    <row r="8" ht="32.95" customHeight="1">
      <c r="A8" s="45"/>
      <c r="B8" s="46"/>
      <c r="C8" s="61"/>
      <c r="D8" s="61"/>
      <c r="E8" s="48"/>
      <c r="F8" s="48"/>
      <c r="G8" t="s" s="62">
        <v>11</v>
      </c>
      <c r="H8" s="63"/>
      <c r="I8" s="63"/>
      <c r="J8" s="63"/>
      <c r="K8" s="16"/>
      <c r="L8" s="52"/>
      <c r="M8" s="64"/>
      <c r="N8" s="64"/>
      <c r="O8" s="65"/>
      <c r="P8" t="s" s="66">
        <v>12</v>
      </c>
      <c r="Q8" s="67"/>
      <c r="R8" s="67"/>
      <c r="S8" s="67"/>
      <c r="T8" s="68"/>
      <c r="U8" s="14"/>
      <c r="V8" s="16"/>
      <c r="W8" s="16"/>
      <c r="X8" s="16"/>
      <c r="Y8" s="16"/>
      <c r="Z8" s="16"/>
      <c r="AA8" s="16"/>
      <c r="AB8" s="17"/>
    </row>
    <row r="9" ht="15" customHeight="1">
      <c r="A9" s="45"/>
      <c r="B9" s="69"/>
      <c r="C9" s="61"/>
      <c r="D9" s="61"/>
      <c r="E9" s="48"/>
      <c r="F9" s="48"/>
      <c r="G9" t="s" s="57">
        <v>13</v>
      </c>
      <c r="H9" s="16"/>
      <c r="I9" s="16"/>
      <c r="J9" s="16"/>
      <c r="K9" s="16"/>
      <c r="L9" s="52"/>
      <c r="M9" s="70"/>
      <c r="N9" s="70"/>
      <c r="O9" s="71"/>
      <c r="P9" t="s" s="54">
        <v>14</v>
      </c>
      <c r="Q9" s="72"/>
      <c r="R9" s="72"/>
      <c r="S9" s="72"/>
      <c r="T9" s="73"/>
      <c r="U9" s="14"/>
      <c r="V9" s="64"/>
      <c r="W9" s="74"/>
      <c r="X9" s="75"/>
      <c r="Y9" s="16"/>
      <c r="Z9" s="16"/>
      <c r="AA9" s="16"/>
      <c r="AB9" s="17"/>
    </row>
    <row r="10" ht="15" customHeight="1">
      <c r="A10" s="45"/>
      <c r="B10" s="46"/>
      <c r="C10" s="61"/>
      <c r="D10" s="61"/>
      <c r="E10" s="48"/>
      <c r="F10" s="48"/>
      <c r="G10" s="16"/>
      <c r="H10" t="s" s="62">
        <v>15</v>
      </c>
      <c r="I10" s="76"/>
      <c r="J10" s="77"/>
      <c r="K10" s="16"/>
      <c r="L10" s="52"/>
      <c r="M10" s="70"/>
      <c r="N10" s="70"/>
      <c r="O10" s="71"/>
      <c r="P10" s="78"/>
      <c r="Q10" s="72"/>
      <c r="R10" s="72"/>
      <c r="S10" s="72"/>
      <c r="T10" s="73"/>
      <c r="U10" s="14"/>
      <c r="V10" s="70"/>
      <c r="W10" s="70"/>
      <c r="X10" s="70"/>
      <c r="Y10" s="16"/>
      <c r="Z10" s="16"/>
      <c r="AA10" s="16"/>
      <c r="AB10" s="17"/>
    </row>
    <row r="11" ht="15" customHeight="1">
      <c r="A11" s="45"/>
      <c r="B11" s="69"/>
      <c r="C11" s="61"/>
      <c r="D11" s="61"/>
      <c r="E11" s="52"/>
      <c r="F11" s="79"/>
      <c r="G11" s="16"/>
      <c r="H11" t="s" s="80">
        <v>16</v>
      </c>
      <c r="I11" s="76"/>
      <c r="J11" s="77"/>
      <c r="K11" t="s" s="51">
        <v>17</v>
      </c>
      <c r="L11" s="52"/>
      <c r="M11" s="70"/>
      <c r="N11" s="70"/>
      <c r="O11" s="71"/>
      <c r="P11" s="78"/>
      <c r="Q11" s="72"/>
      <c r="R11" s="72"/>
      <c r="S11" s="72"/>
      <c r="T11" s="73"/>
      <c r="U11" s="14"/>
      <c r="V11" s="70"/>
      <c r="W11" s="70"/>
      <c r="X11" s="70"/>
      <c r="Y11" s="16"/>
      <c r="Z11" s="16"/>
      <c r="AA11" s="16"/>
      <c r="AB11" s="17"/>
    </row>
    <row r="12" ht="15" customHeight="1">
      <c r="A12" s="45"/>
      <c r="B12" s="69"/>
      <c r="C12" s="81"/>
      <c r="D12" s="81"/>
      <c r="E12" s="82"/>
      <c r="F12" s="82"/>
      <c r="G12" s="16"/>
      <c r="H12" s="83"/>
      <c r="I12" s="83"/>
      <c r="J12" s="16"/>
      <c r="K12" s="84"/>
      <c r="L12" s="85"/>
      <c r="M12" s="85"/>
      <c r="N12" s="85"/>
      <c r="O12" s="53"/>
      <c r="P12" t="s" s="66">
        <v>18</v>
      </c>
      <c r="Q12" s="86"/>
      <c r="R12" s="86"/>
      <c r="S12" s="86"/>
      <c r="T12" s="87"/>
      <c r="U12" s="14"/>
      <c r="V12" s="70"/>
      <c r="W12" s="70"/>
      <c r="X12" s="70"/>
      <c r="Y12" s="16"/>
      <c r="Z12" s="16"/>
      <c r="AA12" s="16"/>
      <c r="AB12" s="17"/>
    </row>
    <row r="13" ht="15" customHeight="1">
      <c r="A13" s="45"/>
      <c r="B13" s="69"/>
      <c r="C13" s="81"/>
      <c r="D13" s="81"/>
      <c r="E13" s="16"/>
      <c r="F13" s="16"/>
      <c r="G13" s="16"/>
      <c r="H13" s="88"/>
      <c r="I13" s="88"/>
      <c r="J13" s="16"/>
      <c r="K13" s="84"/>
      <c r="L13" s="84"/>
      <c r="M13" s="84"/>
      <c r="N13" s="84"/>
      <c r="O13" s="53"/>
      <c r="P13" s="89"/>
      <c r="Q13" s="86"/>
      <c r="R13" s="86"/>
      <c r="S13" s="86"/>
      <c r="T13" s="87"/>
      <c r="U13" s="14"/>
      <c r="V13" s="52"/>
      <c r="W13" s="52"/>
      <c r="X13" s="52"/>
      <c r="Y13" s="16"/>
      <c r="Z13" s="16"/>
      <c r="AA13" s="16"/>
      <c r="AB13" s="17"/>
    </row>
    <row r="14" ht="15" customHeight="1">
      <c r="A14" s="45"/>
      <c r="B14" s="90"/>
      <c r="C14" s="91"/>
      <c r="D14" s="91"/>
      <c r="E14" s="16"/>
      <c r="F14" s="16"/>
      <c r="G14" s="16"/>
      <c r="H14" s="16"/>
      <c r="I14" s="16"/>
      <c r="J14" s="16"/>
      <c r="K14" s="84"/>
      <c r="L14" s="84"/>
      <c r="M14" s="84"/>
      <c r="N14" s="84"/>
      <c r="O14" s="53"/>
      <c r="P14" s="89"/>
      <c r="Q14" s="86"/>
      <c r="R14" s="86"/>
      <c r="S14" s="86"/>
      <c r="T14" s="87"/>
      <c r="U14" s="14"/>
      <c r="V14" s="52"/>
      <c r="W14" s="52"/>
      <c r="X14" s="52"/>
      <c r="Y14" s="16"/>
      <c r="Z14" s="16"/>
      <c r="AA14" s="16"/>
      <c r="AB14" s="17"/>
    </row>
    <row r="15" ht="15" customHeight="1">
      <c r="A15" s="92"/>
      <c r="B15" s="93"/>
      <c r="C15" s="94"/>
      <c r="D15" s="94"/>
      <c r="E15" s="95"/>
      <c r="F15" s="95"/>
      <c r="G15" s="95"/>
      <c r="H15" s="95"/>
      <c r="I15" s="95"/>
      <c r="J15" s="95"/>
      <c r="K15" s="95"/>
      <c r="L15" s="96"/>
      <c r="M15" s="95"/>
      <c r="N15" s="95"/>
      <c r="O15" s="97"/>
      <c r="P15" s="89"/>
      <c r="Q15" s="86"/>
      <c r="R15" s="86"/>
      <c r="S15" s="86"/>
      <c r="T15" s="87"/>
      <c r="U15" s="14"/>
      <c r="V15" s="52"/>
      <c r="W15" s="52"/>
      <c r="X15" s="52"/>
      <c r="Y15" s="52"/>
      <c r="Z15" s="52"/>
      <c r="AA15" s="52"/>
      <c r="AB15" s="98"/>
    </row>
    <row r="16" ht="12.75" customHeight="1">
      <c r="A16" t="s" s="99">
        <v>19</v>
      </c>
      <c r="B16" s="100"/>
      <c r="C16" s="37"/>
      <c r="D16" t="s" s="101">
        <v>20</v>
      </c>
      <c r="E16" s="102"/>
      <c r="F16" s="102"/>
      <c r="G16" s="102"/>
      <c r="H16" t="s" s="103">
        <v>21</v>
      </c>
      <c r="I16" t="s" s="104">
        <v>22</v>
      </c>
      <c r="J16" t="s" s="105">
        <v>23</v>
      </c>
      <c r="K16" s="102"/>
      <c r="L16" s="102"/>
      <c r="M16" s="102"/>
      <c r="N16" s="37"/>
      <c r="O16" s="106"/>
      <c r="P16" s="107"/>
      <c r="Q16" s="108"/>
      <c r="R16" s="108"/>
      <c r="S16" s="108"/>
      <c r="T16" s="109"/>
      <c r="U16" s="14"/>
      <c r="V16" s="52"/>
      <c r="W16" s="52"/>
      <c r="X16" s="52"/>
      <c r="Y16" s="52"/>
      <c r="Z16" s="52"/>
      <c r="AA16" s="52"/>
      <c r="AB16" s="98"/>
    </row>
    <row r="17" ht="12.95" customHeight="1">
      <c r="A17" s="110"/>
      <c r="B17" s="111"/>
      <c r="C17" s="16"/>
      <c r="D17" s="112"/>
      <c r="E17" s="113"/>
      <c r="F17" s="113"/>
      <c r="G17" s="113"/>
      <c r="H17" s="114"/>
      <c r="I17" s="115"/>
      <c r="J17" s="58"/>
      <c r="K17" s="59"/>
      <c r="L17" s="59"/>
      <c r="M17" s="59"/>
      <c r="N17" s="16"/>
      <c r="O17" s="116"/>
      <c r="P17" s="117"/>
      <c r="Q17" s="108"/>
      <c r="R17" s="108"/>
      <c r="S17" s="108"/>
      <c r="T17" s="109"/>
      <c r="U17" s="14"/>
      <c r="V17" s="52"/>
      <c r="W17" s="52"/>
      <c r="X17" s="52"/>
      <c r="Y17" s="52"/>
      <c r="Z17" s="52"/>
      <c r="AA17" s="52"/>
      <c r="AB17" s="98"/>
    </row>
    <row r="18" ht="12.75" customHeight="1">
      <c r="A18" s="110"/>
      <c r="B18" s="118"/>
      <c r="C18" s="119"/>
      <c r="D18" s="16"/>
      <c r="E18" s="119"/>
      <c r="F18" s="119"/>
      <c r="G18" s="119"/>
      <c r="H18" s="120"/>
      <c r="I18" s="121"/>
      <c r="J18" s="119"/>
      <c r="K18" s="75"/>
      <c r="L18" s="122"/>
      <c r="M18" s="16"/>
      <c r="N18" s="16"/>
      <c r="O18" s="116"/>
      <c r="P18" s="117"/>
      <c r="Q18" s="108"/>
      <c r="R18" s="108"/>
      <c r="S18" s="108"/>
      <c r="T18" s="109"/>
      <c r="U18" s="14"/>
      <c r="V18" s="52"/>
      <c r="W18" s="52"/>
      <c r="X18" s="52"/>
      <c r="Y18" s="52"/>
      <c r="Z18" s="52"/>
      <c r="AA18" s="52"/>
      <c r="AB18" s="98"/>
    </row>
    <row r="19" ht="12.75" customHeight="1">
      <c r="A19" s="110"/>
      <c r="B19" t="s" s="123">
        <v>24</v>
      </c>
      <c r="C19" s="119"/>
      <c r="D19" s="16"/>
      <c r="E19" s="119"/>
      <c r="F19" s="119"/>
      <c r="G19" s="119"/>
      <c r="H19" s="124"/>
      <c r="I19" s="125"/>
      <c r="J19" s="75"/>
      <c r="K19" s="75"/>
      <c r="L19" s="122"/>
      <c r="M19" s="70"/>
      <c r="N19" s="70"/>
      <c r="O19" s="71"/>
      <c r="P19" s="117"/>
      <c r="Q19" s="108"/>
      <c r="R19" s="108"/>
      <c r="S19" s="108"/>
      <c r="T19" s="109"/>
      <c r="U19" s="14"/>
      <c r="V19" s="52"/>
      <c r="W19" s="52"/>
      <c r="X19" s="52"/>
      <c r="Y19" s="16"/>
      <c r="Z19" s="16"/>
      <c r="AA19" s="16"/>
      <c r="AB19" s="17"/>
    </row>
    <row r="20" ht="12.75" customHeight="1">
      <c r="A20" s="110"/>
      <c r="B20" s="14"/>
      <c r="C20" s="16"/>
      <c r="D20" s="16"/>
      <c r="E20" s="16"/>
      <c r="F20" s="16"/>
      <c r="G20" s="16"/>
      <c r="H20" s="126"/>
      <c r="I20" s="127"/>
      <c r="J20" s="16"/>
      <c r="K20" s="75"/>
      <c r="L20" s="122"/>
      <c r="M20" s="70"/>
      <c r="N20" s="70"/>
      <c r="O20" s="71"/>
      <c r="P20" s="128"/>
      <c r="Q20" s="70"/>
      <c r="R20" s="70"/>
      <c r="S20" s="70"/>
      <c r="T20" s="71"/>
      <c r="U20" s="14"/>
      <c r="V20" s="16"/>
      <c r="W20" s="16"/>
      <c r="X20" s="16"/>
      <c r="Y20" s="16"/>
      <c r="Z20" s="16"/>
      <c r="AA20" s="16"/>
      <c r="AB20" s="17"/>
    </row>
    <row r="21" ht="12.75" customHeight="1">
      <c r="A21" s="110"/>
      <c r="B21" t="s" s="123">
        <v>25</v>
      </c>
      <c r="C21" s="119"/>
      <c r="D21" s="16"/>
      <c r="E21" s="16"/>
      <c r="F21" s="16"/>
      <c r="G21" s="16"/>
      <c r="H21" s="129"/>
      <c r="I21" s="130"/>
      <c r="J21" s="16"/>
      <c r="K21" s="75"/>
      <c r="L21" s="122"/>
      <c r="M21" s="70"/>
      <c r="N21" s="70"/>
      <c r="O21" s="71"/>
      <c r="P21" t="s" s="131">
        <v>26</v>
      </c>
      <c r="Q21" s="70"/>
      <c r="R21" s="70"/>
      <c r="S21" s="70"/>
      <c r="T21" s="71"/>
      <c r="U21" s="14"/>
      <c r="V21" s="52"/>
      <c r="W21" s="52"/>
      <c r="X21" s="52"/>
      <c r="Y21" s="16"/>
      <c r="Z21" s="16"/>
      <c r="AA21" s="16"/>
      <c r="AB21" s="17"/>
    </row>
    <row r="22" ht="12.75" customHeight="1">
      <c r="A22" s="110"/>
      <c r="B22" s="14"/>
      <c r="C22" s="16"/>
      <c r="D22" s="16"/>
      <c r="E22" s="16"/>
      <c r="F22" t="s" s="132">
        <v>27</v>
      </c>
      <c r="G22" s="16"/>
      <c r="H22" s="124"/>
      <c r="I22" s="125"/>
      <c r="J22" s="16"/>
      <c r="K22" s="75"/>
      <c r="L22" s="122"/>
      <c r="M22" s="70"/>
      <c r="N22" s="70"/>
      <c r="O22" s="71"/>
      <c r="P22" s="128"/>
      <c r="Q22" s="70"/>
      <c r="R22" s="70"/>
      <c r="S22" s="70"/>
      <c r="T22" s="71"/>
      <c r="U22" s="14"/>
      <c r="V22" s="52"/>
      <c r="W22" s="52"/>
      <c r="X22" s="52"/>
      <c r="Y22" s="16"/>
      <c r="Z22" s="16"/>
      <c r="AA22" s="16"/>
      <c r="AB22" s="17"/>
    </row>
    <row r="23" ht="12.75" customHeight="1">
      <c r="A23" s="110"/>
      <c r="B23" s="14"/>
      <c r="C23" s="16"/>
      <c r="D23" s="16"/>
      <c r="E23" s="16"/>
      <c r="F23" s="133"/>
      <c r="G23" s="16"/>
      <c r="H23" s="126"/>
      <c r="I23" s="127"/>
      <c r="J23" s="16"/>
      <c r="K23" s="75"/>
      <c r="L23" s="122"/>
      <c r="M23" s="16"/>
      <c r="N23" s="16"/>
      <c r="O23" s="116"/>
      <c r="P23" s="128"/>
      <c r="Q23" s="70"/>
      <c r="R23" s="70"/>
      <c r="S23" s="70"/>
      <c r="T23" s="71"/>
      <c r="U23" s="14"/>
      <c r="V23" s="52"/>
      <c r="W23" s="52"/>
      <c r="X23" s="52"/>
      <c r="Y23" s="16"/>
      <c r="Z23" s="16"/>
      <c r="AA23" s="16"/>
      <c r="AB23" s="17"/>
    </row>
    <row r="24" ht="12.75" customHeight="1">
      <c r="A24" s="110"/>
      <c r="B24" s="14"/>
      <c r="C24" s="16"/>
      <c r="D24" s="16"/>
      <c r="E24" s="16"/>
      <c r="F24" s="133"/>
      <c r="G24" s="16"/>
      <c r="H24" s="129"/>
      <c r="I24" s="130"/>
      <c r="J24" s="16"/>
      <c r="K24" t="s" s="134">
        <v>28</v>
      </c>
      <c r="L24" s="16"/>
      <c r="M24" s="16"/>
      <c r="N24" s="16"/>
      <c r="O24" s="116"/>
      <c r="P24" s="135"/>
      <c r="Q24" s="52"/>
      <c r="R24" s="52"/>
      <c r="S24" s="52"/>
      <c r="T24" s="53"/>
      <c r="U24" s="14"/>
      <c r="V24" s="16"/>
      <c r="W24" s="16"/>
      <c r="X24" s="16"/>
      <c r="Y24" s="16"/>
      <c r="Z24" s="16"/>
      <c r="AA24" s="16"/>
      <c r="AB24" s="17"/>
    </row>
    <row r="25" ht="12.95" customHeight="1">
      <c r="A25" s="110"/>
      <c r="B25" s="14"/>
      <c r="C25" s="16"/>
      <c r="D25" s="16"/>
      <c r="E25" s="16"/>
      <c r="F25" t="s" s="132">
        <v>29</v>
      </c>
      <c r="G25" s="16"/>
      <c r="H25" s="124"/>
      <c r="I25" s="125"/>
      <c r="J25" s="16"/>
      <c r="K25" s="136"/>
      <c r="L25" s="137"/>
      <c r="M25" s="137"/>
      <c r="N25" s="137"/>
      <c r="O25" s="116"/>
      <c r="P25" s="135"/>
      <c r="Q25" s="52"/>
      <c r="R25" s="52"/>
      <c r="S25" s="52"/>
      <c r="T25" s="53"/>
      <c r="U25" s="14"/>
      <c r="V25" s="16"/>
      <c r="W25" s="16"/>
      <c r="X25" s="16"/>
      <c r="Y25" s="16"/>
      <c r="Z25" s="16"/>
      <c r="AA25" s="16"/>
      <c r="AB25" s="17"/>
    </row>
    <row r="26" ht="12.75" customHeight="1">
      <c r="A26" s="110"/>
      <c r="B26" s="14"/>
      <c r="C26" s="16"/>
      <c r="D26" s="16"/>
      <c r="E26" s="16"/>
      <c r="F26" s="133"/>
      <c r="G26" s="16"/>
      <c r="H26" s="126"/>
      <c r="I26" s="127"/>
      <c r="J26" s="16"/>
      <c r="K26" s="138"/>
      <c r="L26" s="139"/>
      <c r="M26" s="140"/>
      <c r="N26" s="140"/>
      <c r="O26" s="116"/>
      <c r="P26" s="135"/>
      <c r="Q26" s="52"/>
      <c r="R26" s="52"/>
      <c r="S26" s="52"/>
      <c r="T26" s="53"/>
      <c r="U26" s="14"/>
      <c r="V26" s="70"/>
      <c r="W26" s="70"/>
      <c r="X26" s="70"/>
      <c r="Y26" s="16"/>
      <c r="Z26" s="16"/>
      <c r="AA26" s="16"/>
      <c r="AB26" s="17"/>
    </row>
    <row r="27" ht="12.75" customHeight="1">
      <c r="A27" s="110"/>
      <c r="B27" s="14"/>
      <c r="C27" s="16"/>
      <c r="D27" s="16"/>
      <c r="E27" s="16"/>
      <c r="F27" s="133"/>
      <c r="G27" s="16"/>
      <c r="H27" s="129"/>
      <c r="I27" s="130"/>
      <c r="J27" s="16"/>
      <c r="K27" s="138"/>
      <c r="L27" s="139"/>
      <c r="M27" s="140"/>
      <c r="N27" s="140"/>
      <c r="O27" s="116"/>
      <c r="P27" s="135"/>
      <c r="Q27" s="52"/>
      <c r="R27" s="52"/>
      <c r="S27" s="52"/>
      <c r="T27" s="53"/>
      <c r="U27" s="14"/>
      <c r="V27" s="70"/>
      <c r="W27" s="70"/>
      <c r="X27" s="70"/>
      <c r="Y27" s="16"/>
      <c r="Z27" s="16"/>
      <c r="AA27" s="16"/>
      <c r="AB27" s="17"/>
    </row>
    <row r="28" ht="12.75" customHeight="1">
      <c r="A28" s="110"/>
      <c r="B28" s="14"/>
      <c r="C28" s="16"/>
      <c r="D28" s="16"/>
      <c r="E28" s="16"/>
      <c r="F28" t="s" s="132">
        <v>30</v>
      </c>
      <c r="G28" s="16"/>
      <c r="H28" s="124"/>
      <c r="I28" s="125"/>
      <c r="J28" s="16"/>
      <c r="K28" s="75"/>
      <c r="L28" s="122"/>
      <c r="M28" s="16"/>
      <c r="N28" s="16"/>
      <c r="O28" s="116"/>
      <c r="P28" s="135"/>
      <c r="Q28" s="52"/>
      <c r="R28" s="52"/>
      <c r="S28" s="52"/>
      <c r="T28" s="53"/>
      <c r="U28" s="14"/>
      <c r="V28" s="70"/>
      <c r="W28" s="70"/>
      <c r="X28" s="70"/>
      <c r="Y28" s="16"/>
      <c r="Z28" s="16"/>
      <c r="AA28" s="16"/>
      <c r="AB28" s="17"/>
    </row>
    <row r="29" ht="12.75" customHeight="1">
      <c r="A29" s="110"/>
      <c r="B29" s="14"/>
      <c r="C29" s="16"/>
      <c r="D29" s="16"/>
      <c r="E29" s="16"/>
      <c r="F29" s="16"/>
      <c r="G29" s="16"/>
      <c r="H29" s="141"/>
      <c r="I29" s="142"/>
      <c r="J29" s="16"/>
      <c r="K29" s="75"/>
      <c r="L29" s="122"/>
      <c r="M29" s="122"/>
      <c r="N29" s="52"/>
      <c r="O29" s="53"/>
      <c r="P29" s="135"/>
      <c r="Q29" s="52"/>
      <c r="R29" s="52"/>
      <c r="S29" s="52"/>
      <c r="T29" s="53"/>
      <c r="U29" s="14"/>
      <c r="V29" s="70"/>
      <c r="W29" s="70"/>
      <c r="X29" s="70"/>
      <c r="Y29" s="16"/>
      <c r="Z29" s="16"/>
      <c r="AA29" s="16"/>
      <c r="AB29" s="17"/>
    </row>
    <row r="30" ht="12.75" customHeight="1">
      <c r="A30" s="110"/>
      <c r="B30" t="s" s="143">
        <v>31</v>
      </c>
      <c r="C30" s="16"/>
      <c r="D30" s="144"/>
      <c r="E30" s="16"/>
      <c r="F30" s="16"/>
      <c r="G30" s="16"/>
      <c r="H30" t="s" s="145">
        <f>IF($H$19="","",IF($H$19&gt;0,(1-$H$25/$H$19),0))</f>
      </c>
      <c r="I30" t="s" s="146">
        <f>IF($I$19="","",IF($I$19&gt;0,(1-$I$25/$I$19),0))</f>
      </c>
      <c r="J30" s="147"/>
      <c r="K30" s="75"/>
      <c r="L30" s="122"/>
      <c r="M30" s="122"/>
      <c r="N30" s="52"/>
      <c r="O30" s="53"/>
      <c r="P30" s="135"/>
      <c r="Q30" s="52"/>
      <c r="R30" s="79"/>
      <c r="S30" s="52"/>
      <c r="T30" s="53"/>
      <c r="U30" s="14"/>
      <c r="V30" s="16"/>
      <c r="W30" s="16"/>
      <c r="X30" s="16"/>
      <c r="Y30" s="16"/>
      <c r="Z30" s="16"/>
      <c r="AA30" s="16"/>
      <c r="AB30" s="17"/>
    </row>
    <row r="31" ht="12.75" customHeight="1">
      <c r="A31" s="148"/>
      <c r="B31" s="149"/>
      <c r="C31" s="95"/>
      <c r="D31" s="150"/>
      <c r="E31" s="95"/>
      <c r="F31" s="95"/>
      <c r="G31" s="95"/>
      <c r="H31" s="151"/>
      <c r="I31" s="152"/>
      <c r="J31" s="95"/>
      <c r="K31" s="153"/>
      <c r="L31" s="154"/>
      <c r="M31" s="154"/>
      <c r="N31" s="96"/>
      <c r="O31" s="155"/>
      <c r="P31" s="135"/>
      <c r="Q31" s="52"/>
      <c r="R31" s="52"/>
      <c r="S31" s="52"/>
      <c r="T31" s="53"/>
      <c r="U31" s="14"/>
      <c r="V31" s="16"/>
      <c r="W31" s="16"/>
      <c r="X31" s="16"/>
      <c r="Y31" s="16"/>
      <c r="Z31" s="16"/>
      <c r="AA31" s="16"/>
      <c r="AB31" s="17"/>
    </row>
    <row r="32" ht="14.25" customHeight="1">
      <c r="A32" t="s" s="99">
        <v>32</v>
      </c>
      <c r="B32" s="156"/>
      <c r="C32" s="157"/>
      <c r="D32" t="s" s="105">
        <v>33</v>
      </c>
      <c r="E32" s="102"/>
      <c r="F32" s="102"/>
      <c r="G32" s="102"/>
      <c r="H32" s="158"/>
      <c r="I32" s="159"/>
      <c r="J32" s="37"/>
      <c r="K32" s="36"/>
      <c r="L32" s="160"/>
      <c r="M32" s="160"/>
      <c r="N32" s="40"/>
      <c r="O32" s="41"/>
      <c r="P32" s="135"/>
      <c r="Q32" s="52"/>
      <c r="R32" s="52"/>
      <c r="S32" s="52"/>
      <c r="T32" s="53"/>
      <c r="U32" s="14"/>
      <c r="V32" s="16"/>
      <c r="W32" s="16"/>
      <c r="X32" s="16"/>
      <c r="Y32" s="16"/>
      <c r="Z32" s="16"/>
      <c r="AA32" s="16"/>
      <c r="AB32" s="17"/>
    </row>
    <row r="33" ht="12.75" customHeight="1">
      <c r="A33" s="45"/>
      <c r="B33" s="14"/>
      <c r="C33" t="s" s="51">
        <v>34</v>
      </c>
      <c r="D33" s="161"/>
      <c r="E33" s="162"/>
      <c r="F33" s="162"/>
      <c r="G33" t="s" s="163">
        <v>35</v>
      </c>
      <c r="H33" s="164"/>
      <c r="I33" s="115"/>
      <c r="J33" t="s" s="165">
        <v>36</v>
      </c>
      <c r="K33" s="75"/>
      <c r="L33" s="122"/>
      <c r="M33" s="122"/>
      <c r="N33" s="52"/>
      <c r="O33" s="53"/>
      <c r="P33" s="135"/>
      <c r="Q33" s="52"/>
      <c r="R33" s="52"/>
      <c r="S33" s="52"/>
      <c r="T33" s="53"/>
      <c r="U33" s="14"/>
      <c r="V33" s="16"/>
      <c r="W33" s="16"/>
      <c r="X33" s="16"/>
      <c r="Y33" s="16"/>
      <c r="Z33" s="16"/>
      <c r="AA33" s="16"/>
      <c r="AB33" s="17"/>
    </row>
    <row r="34" ht="12.75" customHeight="1">
      <c r="A34" s="45"/>
      <c r="B34" s="14"/>
      <c r="C34" t="s" s="132">
        <v>37</v>
      </c>
      <c r="D34" s="166"/>
      <c r="E34" s="166"/>
      <c r="F34" s="166"/>
      <c r="G34" s="16"/>
      <c r="H34" s="164"/>
      <c r="I34" s="115"/>
      <c r="J34" s="16"/>
      <c r="K34" s="75"/>
      <c r="L34" s="122"/>
      <c r="M34" s="122"/>
      <c r="N34" s="52"/>
      <c r="O34" s="53"/>
      <c r="P34" s="135"/>
      <c r="Q34" s="52"/>
      <c r="R34" s="52"/>
      <c r="S34" s="52"/>
      <c r="T34" s="53"/>
      <c r="U34" s="14"/>
      <c r="V34" s="16"/>
      <c r="W34" s="16"/>
      <c r="X34" s="16"/>
      <c r="Y34" s="16"/>
      <c r="Z34" s="16"/>
      <c r="AA34" s="16"/>
      <c r="AB34" s="17"/>
    </row>
    <row r="35" ht="12.75" customHeight="1">
      <c r="A35" s="45"/>
      <c r="B35" s="14"/>
      <c r="C35" s="133"/>
      <c r="D35" s="88"/>
      <c r="E35" s="88"/>
      <c r="F35" t="s" s="167">
        <v>38</v>
      </c>
      <c r="G35" s="16"/>
      <c r="H35" s="168"/>
      <c r="I35" s="169"/>
      <c r="J35" s="16"/>
      <c r="K35" s="75"/>
      <c r="L35" s="122"/>
      <c r="M35" s="122"/>
      <c r="N35" s="52"/>
      <c r="O35" s="53"/>
      <c r="P35" s="135"/>
      <c r="Q35" s="52"/>
      <c r="R35" s="52"/>
      <c r="S35" s="52"/>
      <c r="T35" s="53"/>
      <c r="U35" s="14"/>
      <c r="V35" s="16"/>
      <c r="W35" s="16"/>
      <c r="X35" s="16"/>
      <c r="Y35" s="16"/>
      <c r="Z35" s="16"/>
      <c r="AA35" s="16"/>
      <c r="AB35" s="17"/>
    </row>
    <row r="36" ht="12.75" customHeight="1">
      <c r="A36" s="45"/>
      <c r="B36" s="14"/>
      <c r="C36" s="133"/>
      <c r="D36" s="16"/>
      <c r="E36" s="133"/>
      <c r="F36" s="16"/>
      <c r="G36" s="16"/>
      <c r="H36" s="126"/>
      <c r="I36" s="127"/>
      <c r="J36" s="16"/>
      <c r="K36" s="75"/>
      <c r="L36" s="122"/>
      <c r="M36" s="122"/>
      <c r="N36" s="52"/>
      <c r="O36" s="53"/>
      <c r="P36" s="135"/>
      <c r="Q36" s="79"/>
      <c r="R36" s="52"/>
      <c r="S36" s="52"/>
      <c r="T36" s="53"/>
      <c r="U36" s="14"/>
      <c r="V36" s="16"/>
      <c r="W36" s="16"/>
      <c r="X36" s="16"/>
      <c r="Y36" s="16"/>
      <c r="Z36" s="16"/>
      <c r="AA36" s="16"/>
      <c r="AB36" s="17"/>
    </row>
    <row r="37" ht="12.75" customHeight="1">
      <c r="A37" s="45"/>
      <c r="B37" s="14"/>
      <c r="C37" s="133"/>
      <c r="D37" s="16"/>
      <c r="E37" s="133"/>
      <c r="F37" s="16"/>
      <c r="G37" s="16"/>
      <c r="H37" s="170"/>
      <c r="I37" s="130"/>
      <c r="J37" s="16"/>
      <c r="K37" s="75"/>
      <c r="L37" s="122"/>
      <c r="M37" s="122"/>
      <c r="N37" s="52"/>
      <c r="O37" s="53"/>
      <c r="P37" s="135"/>
      <c r="Q37" s="52"/>
      <c r="R37" s="52"/>
      <c r="S37" s="52"/>
      <c r="T37" s="53"/>
      <c r="U37" s="14"/>
      <c r="V37" s="16"/>
      <c r="W37" s="16"/>
      <c r="X37" s="16"/>
      <c r="Y37" s="16"/>
      <c r="Z37" s="16"/>
      <c r="AA37" s="16"/>
      <c r="AB37" s="17"/>
    </row>
    <row r="38" ht="12.75" customHeight="1">
      <c r="A38" s="45"/>
      <c r="B38" s="14"/>
      <c r="C38" s="133"/>
      <c r="D38" s="16"/>
      <c r="E38" s="133"/>
      <c r="F38" s="16"/>
      <c r="G38" s="171"/>
      <c r="H38" s="126"/>
      <c r="I38" s="130"/>
      <c r="J38" s="172"/>
      <c r="K38" s="75"/>
      <c r="L38" s="122"/>
      <c r="M38" s="122"/>
      <c r="N38" s="52"/>
      <c r="O38" s="53"/>
      <c r="P38" s="135"/>
      <c r="Q38" s="52"/>
      <c r="R38" s="52"/>
      <c r="S38" s="52"/>
      <c r="T38" s="53"/>
      <c r="U38" s="14"/>
      <c r="V38" s="16"/>
      <c r="W38" s="16"/>
      <c r="X38" s="16"/>
      <c r="Y38" s="16"/>
      <c r="Z38" s="16"/>
      <c r="AA38" s="16"/>
      <c r="AB38" s="17"/>
    </row>
    <row r="39" ht="12.75" customHeight="1">
      <c r="A39" s="45"/>
      <c r="B39" s="14"/>
      <c r="C39" t="s" s="173">
        <v>39</v>
      </c>
      <c r="D39" t="s" s="62">
        <v>33</v>
      </c>
      <c r="E39" s="77"/>
      <c r="F39" s="77"/>
      <c r="G39" s="171"/>
      <c r="H39" s="174"/>
      <c r="I39" s="175"/>
      <c r="J39" s="172"/>
      <c r="K39" s="75"/>
      <c r="L39" s="122"/>
      <c r="M39" s="122"/>
      <c r="N39" s="52"/>
      <c r="O39" s="53"/>
      <c r="P39" s="135"/>
      <c r="Q39" s="52"/>
      <c r="R39" s="52"/>
      <c r="S39" s="52"/>
      <c r="T39" s="176"/>
      <c r="U39" s="14"/>
      <c r="V39" s="16"/>
      <c r="W39" s="16"/>
      <c r="X39" s="16"/>
      <c r="Y39" s="177"/>
      <c r="Z39" s="16"/>
      <c r="AA39" s="16"/>
      <c r="AB39" s="17"/>
    </row>
    <row r="40" ht="12.75" customHeight="1">
      <c r="A40" s="45"/>
      <c r="B40" s="14"/>
      <c r="C40" t="s" s="132">
        <v>40</v>
      </c>
      <c r="D40" s="161"/>
      <c r="E40" s="162"/>
      <c r="F40" s="162"/>
      <c r="G40" s="171"/>
      <c r="H40" s="168"/>
      <c r="I40" s="178"/>
      <c r="J40" s="172"/>
      <c r="K40" t="s" s="179">
        <v>41</v>
      </c>
      <c r="L40" s="70"/>
      <c r="M40" s="70"/>
      <c r="N40" s="52"/>
      <c r="O40" s="53"/>
      <c r="P40" s="135"/>
      <c r="Q40" s="52"/>
      <c r="R40" s="52"/>
      <c r="S40" s="52"/>
      <c r="T40" s="53"/>
      <c r="U40" s="14"/>
      <c r="V40" s="16"/>
      <c r="W40" s="16"/>
      <c r="X40" s="16"/>
      <c r="Y40" s="16"/>
      <c r="Z40" s="16"/>
      <c r="AA40" s="16"/>
      <c r="AB40" s="17"/>
    </row>
    <row r="41" ht="12.75" customHeight="1">
      <c r="A41" s="45"/>
      <c r="B41" s="14"/>
      <c r="C41" s="16"/>
      <c r="D41" s="166"/>
      <c r="E41" s="166"/>
      <c r="F41" s="166"/>
      <c r="G41" s="16"/>
      <c r="H41" s="180"/>
      <c r="I41" s="181"/>
      <c r="J41" s="16"/>
      <c r="K41" t="s" s="179">
        <v>42</v>
      </c>
      <c r="L41" s="70"/>
      <c r="M41" s="70"/>
      <c r="N41" s="52"/>
      <c r="O41" s="53"/>
      <c r="P41" s="182"/>
      <c r="Q41" s="52"/>
      <c r="R41" s="52"/>
      <c r="S41" s="52"/>
      <c r="T41" s="53"/>
      <c r="U41" s="14"/>
      <c r="V41" s="16"/>
      <c r="W41" s="183"/>
      <c r="X41" s="16"/>
      <c r="Y41" s="16"/>
      <c r="Z41" s="16"/>
      <c r="AA41" s="16"/>
      <c r="AB41" s="17"/>
    </row>
    <row r="42" ht="12.75" customHeight="1">
      <c r="A42" s="45"/>
      <c r="B42" s="14"/>
      <c r="C42" s="16"/>
      <c r="D42" s="184"/>
      <c r="E42" s="88"/>
      <c r="F42" s="185"/>
      <c r="G42" s="16"/>
      <c r="H42" s="186"/>
      <c r="I42" s="187"/>
      <c r="J42" s="16"/>
      <c r="K42" t="s" s="179">
        <v>43</v>
      </c>
      <c r="L42" s="52"/>
      <c r="M42" s="52"/>
      <c r="N42" s="52"/>
      <c r="O42" s="53"/>
      <c r="P42" t="s" s="188">
        <v>44</v>
      </c>
      <c r="Q42" s="52"/>
      <c r="R42" s="52"/>
      <c r="S42" s="52"/>
      <c r="T42" s="53"/>
      <c r="U42" s="14"/>
      <c r="V42" s="16"/>
      <c r="W42" s="16"/>
      <c r="X42" s="16"/>
      <c r="Y42" s="16"/>
      <c r="Z42" s="16"/>
      <c r="AA42" s="16"/>
      <c r="AB42" s="17"/>
    </row>
    <row r="43" ht="12.75" customHeight="1">
      <c r="A43" s="45"/>
      <c r="B43" s="14"/>
      <c r="C43" s="16"/>
      <c r="D43" s="144"/>
      <c r="E43" s="16"/>
      <c r="F43" s="189"/>
      <c r="G43" s="16"/>
      <c r="H43" s="88"/>
      <c r="I43" s="88"/>
      <c r="J43" s="16"/>
      <c r="K43" s="16"/>
      <c r="L43" s="52"/>
      <c r="M43" s="52"/>
      <c r="N43" s="52"/>
      <c r="O43" s="53"/>
      <c r="P43" s="135"/>
      <c r="Q43" s="52"/>
      <c r="R43" s="52"/>
      <c r="S43" s="52"/>
      <c r="T43" s="53"/>
      <c r="U43" s="14"/>
      <c r="V43" s="16"/>
      <c r="W43" s="190"/>
      <c r="X43" s="16"/>
      <c r="Y43" s="16"/>
      <c r="Z43" s="16"/>
      <c r="AA43" s="16"/>
      <c r="AB43" s="17"/>
    </row>
    <row r="44" ht="12.75" customHeight="1">
      <c r="A44" s="92"/>
      <c r="B44" s="191"/>
      <c r="C44" s="95"/>
      <c r="D44" s="150"/>
      <c r="E44" s="192"/>
      <c r="F44" s="95"/>
      <c r="G44" s="95"/>
      <c r="H44" s="193"/>
      <c r="I44" s="193"/>
      <c r="J44" s="95"/>
      <c r="K44" s="95"/>
      <c r="L44" s="96"/>
      <c r="M44" s="96"/>
      <c r="N44" s="96"/>
      <c r="O44" s="155"/>
      <c r="P44" s="135"/>
      <c r="Q44" s="52"/>
      <c r="R44" s="52"/>
      <c r="S44" s="52"/>
      <c r="T44" s="53"/>
      <c r="U44" s="14"/>
      <c r="V44" s="194"/>
      <c r="W44" s="16"/>
      <c r="X44" s="16"/>
      <c r="Y44" s="16"/>
      <c r="Z44" s="16"/>
      <c r="AA44" s="16"/>
      <c r="AB44" s="17"/>
    </row>
    <row r="45" ht="12.75" customHeight="1">
      <c r="A45" s="195"/>
      <c r="B45" s="100"/>
      <c r="C45" s="37"/>
      <c r="D45" s="37"/>
      <c r="E45" s="157"/>
      <c r="F45" s="37"/>
      <c r="G45" s="37"/>
      <c r="H45" s="196"/>
      <c r="I45" s="196"/>
      <c r="J45" s="37"/>
      <c r="K45" s="36"/>
      <c r="L45" s="160"/>
      <c r="M45" s="160"/>
      <c r="N45" s="40"/>
      <c r="O45" s="41"/>
      <c r="P45" s="135"/>
      <c r="Q45" s="52"/>
      <c r="R45" s="52"/>
      <c r="S45" s="52"/>
      <c r="T45" s="53"/>
      <c r="U45" s="14"/>
      <c r="V45" s="16"/>
      <c r="W45" s="16"/>
      <c r="X45" s="16"/>
      <c r="Y45" s="16"/>
      <c r="Z45" s="16"/>
      <c r="AA45" s="16"/>
      <c r="AB45" s="17"/>
    </row>
    <row r="46" ht="12.75" customHeight="1">
      <c r="A46" s="110"/>
      <c r="B46" s="118"/>
      <c r="C46" s="119"/>
      <c r="D46" s="197"/>
      <c r="E46" s="16"/>
      <c r="F46" t="s" s="132">
        <v>45</v>
      </c>
      <c r="G46" s="133"/>
      <c r="H46" s="198">
        <v>100</v>
      </c>
      <c r="I46" t="s" s="179">
        <v>46</v>
      </c>
      <c r="J46" s="16"/>
      <c r="K46" s="75"/>
      <c r="L46" s="122"/>
      <c r="M46" s="122"/>
      <c r="N46" s="52"/>
      <c r="O46" s="53"/>
      <c r="P46" s="135"/>
      <c r="Q46" s="52"/>
      <c r="R46" s="52"/>
      <c r="S46" s="52"/>
      <c r="T46" s="53"/>
      <c r="U46" s="14"/>
      <c r="V46" s="16"/>
      <c r="W46" s="16"/>
      <c r="X46" s="16"/>
      <c r="Y46" s="16"/>
      <c r="Z46" s="16"/>
      <c r="AA46" s="16"/>
      <c r="AB46" s="17"/>
    </row>
    <row r="47" ht="12.75" customHeight="1">
      <c r="A47" s="199"/>
      <c r="B47" s="200"/>
      <c r="C47" s="201"/>
      <c r="D47" s="201"/>
      <c r="E47" s="201"/>
      <c r="F47" s="201"/>
      <c r="G47" s="201"/>
      <c r="H47" s="202"/>
      <c r="I47" s="201"/>
      <c r="J47" s="203"/>
      <c r="K47" s="201"/>
      <c r="L47" s="204"/>
      <c r="M47" s="204"/>
      <c r="N47" s="205"/>
      <c r="O47" s="206"/>
      <c r="P47" s="207"/>
      <c r="Q47" s="205"/>
      <c r="R47" s="205"/>
      <c r="S47" s="205"/>
      <c r="T47" s="206"/>
      <c r="U47" s="14"/>
      <c r="V47" s="16"/>
      <c r="W47" s="16"/>
      <c r="X47" s="16"/>
      <c r="Y47" s="16"/>
      <c r="Z47" s="16"/>
      <c r="AA47" s="16"/>
      <c r="AB47" s="17"/>
    </row>
    <row r="48" ht="18.75" customHeight="1">
      <c r="A48" s="208"/>
      <c r="B48" t="s" s="209">
        <v>47</v>
      </c>
      <c r="C48" s="210"/>
      <c r="D48" s="211"/>
      <c r="E48" s="212"/>
      <c r="F48" s="213"/>
      <c r="G48" s="214">
        <v>95</v>
      </c>
      <c r="H48" t="s" s="215">
        <v>48</v>
      </c>
      <c r="I48" s="211"/>
      <c r="J48" s="211"/>
      <c r="K48" s="211"/>
      <c r="L48" s="216"/>
      <c r="M48" s="216"/>
      <c r="N48" s="211"/>
      <c r="O48" t="s" s="217">
        <v>49</v>
      </c>
      <c r="P48" s="218">
        <f>NORMSINV(1-((100-$G$48)/100)/2)</f>
        <v>1.959963984540054</v>
      </c>
      <c r="Q48" s="211"/>
      <c r="R48" s="211"/>
      <c r="S48" s="211"/>
      <c r="T48" s="219"/>
      <c r="U48" s="14"/>
      <c r="V48" s="194"/>
      <c r="W48" s="194"/>
      <c r="X48" s="194"/>
      <c r="Y48" s="16"/>
      <c r="Z48" s="16"/>
      <c r="AA48" s="16"/>
      <c r="AB48" s="17"/>
    </row>
    <row r="49" ht="12.75" customHeight="1">
      <c r="A49" t="s" s="220">
        <v>50</v>
      </c>
      <c r="B49" s="221"/>
      <c r="C49" s="36"/>
      <c r="D49" s="36">
        <f>TINV((100-$G$48)/100,$H$25+$I$25-2)</f>
      </c>
      <c r="E49" s="106"/>
      <c r="F49" t="s" s="222">
        <f>"Ocorrencia por "&amp;$H$46&amp;" "&amp;"sujeitos"</f>
        <v>51</v>
      </c>
      <c r="G49" s="223"/>
      <c r="H49" s="223"/>
      <c r="I49" s="223"/>
      <c r="J49" s="223"/>
      <c r="K49" s="224"/>
      <c r="L49" t="s" s="225">
        <f>"Efeitos da exposição por "&amp;$H$46&amp;" "&amp;"sujeitos"</f>
        <v>52</v>
      </c>
      <c r="M49" s="223"/>
      <c r="N49" s="223"/>
      <c r="O49" s="223"/>
      <c r="P49" s="223"/>
      <c r="Q49" s="224"/>
      <c r="R49" t="s" s="226">
        <v>53</v>
      </c>
      <c r="S49" s="227"/>
      <c r="T49" s="228"/>
      <c r="U49" s="14"/>
      <c r="V49" s="16"/>
      <c r="W49" s="16"/>
      <c r="X49" s="16"/>
      <c r="Y49" s="16"/>
      <c r="Z49" s="16"/>
      <c r="AA49" s="16"/>
      <c r="AB49" s="17"/>
    </row>
    <row r="50" ht="12.75" customHeight="1">
      <c r="A50" s="229"/>
      <c r="B50" s="230"/>
      <c r="C50" s="75"/>
      <c r="D50" s="75"/>
      <c r="E50" s="116"/>
      <c r="F50" t="s" s="231">
        <v>54</v>
      </c>
      <c r="G50" s="232"/>
      <c r="H50" s="233"/>
      <c r="I50" t="s" s="234">
        <v>55</v>
      </c>
      <c r="J50" s="232"/>
      <c r="K50" s="235"/>
      <c r="L50" t="s" s="236">
        <v>56</v>
      </c>
      <c r="M50" s="237"/>
      <c r="N50" s="238"/>
      <c r="O50" t="s" s="239">
        <v>57</v>
      </c>
      <c r="P50" s="237"/>
      <c r="Q50" s="240"/>
      <c r="R50" s="241"/>
      <c r="S50" s="242"/>
      <c r="T50" s="243"/>
      <c r="U50" s="14"/>
      <c r="V50" s="16"/>
      <c r="W50" s="16"/>
      <c r="X50" s="16"/>
      <c r="Y50" s="16"/>
      <c r="Z50" s="16"/>
      <c r="AA50" s="16"/>
      <c r="AB50" s="17"/>
    </row>
    <row r="51" ht="12.75" customHeight="1">
      <c r="A51" s="229"/>
      <c r="B51" s="244"/>
      <c r="C51" s="245"/>
      <c r="D51" s="153"/>
      <c r="E51" s="97"/>
      <c r="F51" t="s" s="246">
        <v>58</v>
      </c>
      <c r="G51" s="247"/>
      <c r="H51" s="248"/>
      <c r="I51" t="s" s="249">
        <v>59</v>
      </c>
      <c r="J51" s="247"/>
      <c r="K51" s="250"/>
      <c r="L51" t="s" s="251">
        <v>60</v>
      </c>
      <c r="M51" s="247"/>
      <c r="N51" s="248"/>
      <c r="O51" t="s" s="249">
        <v>61</v>
      </c>
      <c r="P51" s="247"/>
      <c r="Q51" s="250"/>
      <c r="R51" s="252"/>
      <c r="S51" s="247"/>
      <c r="T51" s="253"/>
      <c r="U51" s="14"/>
      <c r="V51" s="254"/>
      <c r="W51" s="254"/>
      <c r="X51" s="16"/>
      <c r="Y51" s="16"/>
      <c r="Z51" s="16"/>
      <c r="AA51" s="16"/>
      <c r="AB51" s="17"/>
    </row>
    <row r="52" ht="12.75" customHeight="1">
      <c r="A52" s="229"/>
      <c r="B52" t="s" s="255">
        <v>62</v>
      </c>
      <c r="C52" s="37"/>
      <c r="D52" s="37"/>
      <c r="E52" s="106"/>
      <c r="F52" s="100"/>
      <c r="G52" s="256"/>
      <c r="H52" s="257"/>
      <c r="I52" s="258"/>
      <c r="J52" s="256"/>
      <c r="K52" s="259"/>
      <c r="L52" s="260"/>
      <c r="M52" s="256"/>
      <c r="N52" s="257"/>
      <c r="O52" s="258"/>
      <c r="P52" s="256"/>
      <c r="Q52" s="261"/>
      <c r="R52" s="262"/>
      <c r="S52" s="263"/>
      <c r="T52" s="264"/>
      <c r="U52" s="14"/>
      <c r="V52" s="16"/>
      <c r="W52" s="254"/>
      <c r="X52" s="16"/>
      <c r="Y52" s="16"/>
      <c r="Z52" s="16"/>
      <c r="AA52" s="16"/>
      <c r="AB52" s="17"/>
    </row>
    <row r="53" ht="12.75" customHeight="1">
      <c r="A53" s="229"/>
      <c r="B53" s="265"/>
      <c r="C53" t="s" s="132">
        <v>63</v>
      </c>
      <c r="D53" s="266"/>
      <c r="E53" s="267"/>
      <c r="F53" s="268"/>
      <c r="G53" t="s" s="269">
        <f>IF($H$35="","",IF($H$19=0,"",$H$46*$H$35/$H$19))</f>
      </c>
      <c r="H53" s="270"/>
      <c r="I53" s="271"/>
      <c r="J53" t="s" s="269">
        <f>IF($I$35="","",IF($I$19=0,"",$H$46*$I$35/$I$19))</f>
      </c>
      <c r="K53" s="272"/>
      <c r="L53" s="273"/>
      <c r="M53" t="s" s="269">
        <f>IF($G$53="","",IF($J$53=0,"",IF($J$53="","",$G$53/$J$53)))</f>
      </c>
      <c r="N53" s="270"/>
      <c r="O53" s="271"/>
      <c r="P53" t="s" s="269">
        <f>IF($G$53="","",IF($J$53="","",$G$53-$J$53))</f>
      </c>
      <c r="Q53" s="274"/>
      <c r="R53" s="275"/>
      <c r="S53" t="s" s="269">
        <f>IF($G$53="","",IF($J$53="","",$H$46/($G$53-$J$53)))</f>
      </c>
      <c r="T53" s="276"/>
      <c r="U53" s="14"/>
      <c r="V53" s="16"/>
      <c r="W53" s="254"/>
      <c r="X53" s="16"/>
      <c r="Y53" s="16"/>
      <c r="Z53" s="16"/>
      <c r="AA53" s="16"/>
      <c r="AB53" s="17"/>
    </row>
    <row r="54" ht="12.75" customHeight="1">
      <c r="A54" s="229"/>
      <c r="B54" s="277"/>
      <c r="C54" s="95"/>
      <c r="D54" t="s" s="278">
        <f t="shared" si="11" ref="D54:D60">$G$48&amp;"% IC"</f>
        <v>64</v>
      </c>
      <c r="E54" s="279"/>
      <c r="F54" t="s" s="280">
        <f>IF($H$35="","",IF($H$19=0,"",$H$46*(2*$H$35+$P$48^2-$P$48*SQRT($P$48^2+4*$H$35*(1-$H$35/$H$19)))/(2*($H$19+$P$48^2))))</f>
      </c>
      <c r="G54" t="s" s="281">
        <f>IF(F54&lt;&gt;H54,"to","")</f>
      </c>
      <c r="H54" t="s" s="282">
        <f>IF($H$35="","",IF($H$19=0,"",$H$46*(2*$H$35+$P$48^2+$P$48*SQRT($P$48^2+4*$H$35*(1-$H$35/$H$19)))/(2*($H$19+$P$48^2))))</f>
      </c>
      <c r="I54" t="s" s="283">
        <f>IF($I$35="","",IF($I$19=0,"",$H$46*(2*$I$35+$P$48^2-$P$48*SQRT($P$48^2+4*$I$35*(1-$I$35/$I$19)))/(2*($I$19+$P$48^2))))</f>
      </c>
      <c r="J54" t="s" s="281">
        <f>IF(I54&lt;&gt;K54,"to","")</f>
      </c>
      <c r="K54" t="s" s="284">
        <f>IF($I$35="","",IF($I$19=0,"",$H$46*(2*$I$35+$P$48^2+$P$48*SQRT($P$48^2+4*$I$35*(1-$I$35/$I$19)))/(2*($I$19+$P$48^2))))</f>
      </c>
      <c r="L54" t="s" s="285">
        <f>IF($G$53="","",IF($J$53=0,"",IF($J$53="","",EXP(LN($G$53/$J$53)-$P$48*SQRT(1/$H$35+1/$I$35-1/$H$19-1/$I$19)))))</f>
      </c>
      <c r="M54" t="s" s="281">
        <f>IF(L54&lt;&gt;N54,"to","")</f>
      </c>
      <c r="N54" t="s" s="282">
        <f>IF($G$53="","",IF($J$53=0,"",IF($J$53="","",EXP(LN($G$53/$J$53)+$P$48*SQRT(1/$H$35+1/$I$35-1/$H$19-1/$I$19)))))</f>
      </c>
      <c r="O54" t="s" s="283">
        <f>IF($G$53="","",IF($J$53="","",$G$53-$J$53-$H$46*$P$48*SQRT($H$35*($H$19-$H$35)/$H$19^3+$I$35*($I$19-$I$35)/$I$19^3)))</f>
      </c>
      <c r="P54" t="s" s="281">
        <f>IF(O54&lt;&gt;Q54,"to","")</f>
      </c>
      <c r="Q54" t="s" s="284">
        <f>IF($G$53="","",IF($J$53="","",$G$53-$J$53+$H$46*$P$48*SQRT($H$35*($H$19-$H$35)/$H$19^3+$I$35*($I$19-$I$35)/$I$19^3)))</f>
      </c>
      <c r="R54" t="s" s="285">
        <f>IF($G$53="","",IF($J$53="","",$H$46/($G$53-$J$53-$H$46*$P$48*SQRT($H$35*($H$19-$H$35)/$H$19^3+$I$35*($I$19-$I$35)/$I$19^3))))</f>
      </c>
      <c r="S54" t="s" s="281">
        <f>IF(R54=T54,"",IF(T54&lt;=S53,IF(S53&lt;=R54,"to","to ∞ to"),"to ∞ to"))</f>
      </c>
      <c r="T54" t="s" s="286">
        <f>IF($G$53="","",IF($J$53="","",$H$46/($G$53-$J$53+$H$46*$P$48*SQRT($H$35*($H$19-$H$35)/$H$19^3+$I$35*($I$19-$I$35)/$I$19^3))))</f>
      </c>
      <c r="U54" s="14"/>
      <c r="V54" s="254"/>
      <c r="W54" s="254"/>
      <c r="X54" s="16"/>
      <c r="Y54" s="16"/>
      <c r="Z54" s="16"/>
      <c r="AA54" s="16"/>
      <c r="AB54" s="17"/>
    </row>
    <row r="55" ht="12.75" customHeight="1">
      <c r="A55" s="229"/>
      <c r="B55" t="s" s="255">
        <v>62</v>
      </c>
      <c r="C55" s="37"/>
      <c r="D55" s="287"/>
      <c r="E55" s="106"/>
      <c r="F55" s="288"/>
      <c r="G55" s="289"/>
      <c r="H55" s="290"/>
      <c r="I55" s="291"/>
      <c r="J55" s="289"/>
      <c r="K55" s="292"/>
      <c r="L55" s="293"/>
      <c r="M55" s="289"/>
      <c r="N55" s="294"/>
      <c r="O55" s="291"/>
      <c r="P55" s="289"/>
      <c r="Q55" s="292"/>
      <c r="R55" s="293"/>
      <c r="S55" s="289"/>
      <c r="T55" s="295"/>
      <c r="U55" s="14"/>
      <c r="V55" s="194"/>
      <c r="W55" s="194"/>
      <c r="X55" s="16"/>
      <c r="Y55" s="16"/>
      <c r="Z55" s="16"/>
      <c r="AA55" s="16"/>
      <c r="AB55" s="17"/>
    </row>
    <row r="56" ht="12.75" customHeight="1">
      <c r="A56" s="229"/>
      <c r="B56" s="265"/>
      <c r="C56" t="s" s="132">
        <v>65</v>
      </c>
      <c r="D56" s="266"/>
      <c r="E56" s="267"/>
      <c r="F56" s="268"/>
      <c r="G56" t="s" s="269">
        <f>IF($H$35="","",IF($H$25=0,"",$H$46*$H$35/$H$25))</f>
      </c>
      <c r="H56" s="296"/>
      <c r="I56" s="271"/>
      <c r="J56" t="s" s="269">
        <f>IF($I$35="","",IF($I$25=0,"",$H$46*$I$35/$I$25))</f>
      </c>
      <c r="K56" s="272"/>
      <c r="L56" s="297"/>
      <c r="M56" t="s" s="269">
        <f>IF($G$56="","",IF($J$56=0,"",IF($J$56="","",$G$56/$J$56)))</f>
      </c>
      <c r="N56" s="270"/>
      <c r="O56" s="271"/>
      <c r="P56" t="s" s="269">
        <f>IF($G$56="","",IF($J$56="","",$G$56-$J$56))</f>
      </c>
      <c r="Q56" s="274"/>
      <c r="R56" s="298"/>
      <c r="S56" t="s" s="269">
        <f>IF($G$56="","",IF($J$56="","",IF($G$56-$J$56=0,"",$H$46/($G$56-$J$56))))</f>
      </c>
      <c r="T56" s="299"/>
      <c r="U56" s="14"/>
      <c r="V56" s="194"/>
      <c r="W56" s="194"/>
      <c r="X56" s="16"/>
      <c r="Y56" s="16"/>
      <c r="Z56" s="16"/>
      <c r="AA56" s="16"/>
      <c r="AB56" s="17"/>
    </row>
    <row r="57" ht="12.75" customHeight="1">
      <c r="A57" s="229"/>
      <c r="B57" s="277"/>
      <c r="C57" s="95"/>
      <c r="D57" t="s" s="278">
        <f t="shared" si="11"/>
        <v>64</v>
      </c>
      <c r="E57" s="279"/>
      <c r="F57" t="s" s="280">
        <f>IF($H$35="","",IF($H$25=0,"",$H$46*(2*$H$35+$P$48^2-$P$48*SQRT($P$48^2+4*$H$35*(1-$H$35/$H$25)))/(2*($H$25+$P$48^2))))</f>
      </c>
      <c r="G57" t="s" s="281">
        <f>IF(F57&lt;&gt;H57,"to","")</f>
      </c>
      <c r="H57" t="s" s="282">
        <f>IF($H$35="","",IF($H$25=0,"",$H$46*(2*$H$35+$P$48^2+$P$48*SQRT($P$48^2+4*$H$35*(1-$H$35/$H$25)))/(2*($H$25+$P$48^2))))</f>
      </c>
      <c r="I57" t="s" s="283">
        <f>IF($I$35="","",IF($I$25=0,"",$H$46*(2*$I$35+$P$48^2-$P$48*SQRT($P$48^2+4*$I$35*(1-$I$35/$I$25)))/(2*($I$25+$P$48^2))))</f>
      </c>
      <c r="J57" t="s" s="281">
        <f>IF(I57&lt;&gt;K57,"to","")</f>
      </c>
      <c r="K57" t="s" s="284">
        <f>IF($I$35="","",IF($I$25=0,"",$H$46*(2*$I$35+$P$48^2+$P$48*SQRT($P$48^2+4*$I$35*(1-$I$35/$I$25)))/(2*($I$25+$P$48^2))))</f>
      </c>
      <c r="L57" t="s" s="285">
        <f>IF($G$56="","",IF($J$56=0,"",IF($J$56="","",EXP(LN($G$56/$J$56)-$P$48*SQRT(1/$H$35+1/$I$35-1/$H$25-1/$I$25)))))</f>
      </c>
      <c r="M57" t="s" s="281">
        <f>IF(L57&lt;&gt;N57,"to","")</f>
      </c>
      <c r="N57" t="s" s="282">
        <f>IF($G$56="","",IF($J$56=0,"",IF($J$56="","",EXP(LN($G$56/$J$56)+$P$48*SQRT(1/$H$35+1/$I$35-1/$H$25-1/$I$25)))))</f>
      </c>
      <c r="O57" t="s" s="283">
        <f>IF($G$56="","",IF($J$56="","",$G$56-$J$56-$H$46*$P$48*SQRT($H$35*($H$25-$H$35)/$H$25^3+$I$35*($I$25-$I$35)/$I$25^3)))</f>
      </c>
      <c r="P57" t="s" s="281">
        <f>IF(O57&lt;&gt;Q57,"to","")</f>
      </c>
      <c r="Q57" t="s" s="284">
        <f>IF($G$56="","",IF($J$56="","",$G$56-$J$56+$H$46*$P$48*SQRT($H$35*($H$25-$H$35)/$H$25^3+$I$35*($I$25-$I$35)/$I$25^3)))</f>
      </c>
      <c r="R57" t="s" s="285">
        <f>IF($G$56="","",IF($J$56="","",IF($G$56-$J$56=0,"",$H$46/($G$56-$J$56-$H$46*$P$48*SQRT($H$35*($H$25-$H$35)/$H$25^3+$I$35*($I$25-$I$35)/$I$25^3)))))</f>
      </c>
      <c r="S57" t="s" s="281">
        <f>IF(R67=T57,"",IF(T57&lt;=S56,IF(S56&lt;=R57,"to","to ∞ to"),"to ∞ to"))</f>
      </c>
      <c r="T57" t="s" s="286">
        <f>IF($G$56="","",IF($J$56="","",IF($G$56-$J$56=0,"",$H$46/($G$56-$J$56+$H$46*$P$48*SQRT($H$35*($H$25-$H$35)/$H$25^3+$I$35*($I$25-$I$35)/$I$25^3)))))</f>
      </c>
      <c r="U57" s="14"/>
      <c r="V57" s="194"/>
      <c r="W57" s="194"/>
      <c r="X57" s="16"/>
      <c r="Y57" s="16"/>
      <c r="Z57" s="16"/>
      <c r="AA57" s="16"/>
      <c r="AB57" s="17"/>
    </row>
    <row r="58" ht="12.75" customHeight="1">
      <c r="A58" s="229"/>
      <c r="B58" t="s" s="255">
        <v>66</v>
      </c>
      <c r="C58" s="37"/>
      <c r="D58" s="300"/>
      <c r="E58" s="301"/>
      <c r="F58" s="302"/>
      <c r="G58" s="303"/>
      <c r="H58" s="304"/>
      <c r="I58" s="305"/>
      <c r="J58" s="303"/>
      <c r="K58" s="306"/>
      <c r="L58" s="307"/>
      <c r="M58" s="303"/>
      <c r="N58" s="304"/>
      <c r="O58" s="305"/>
      <c r="P58" s="303"/>
      <c r="Q58" s="306"/>
      <c r="R58" s="308"/>
      <c r="S58" s="309"/>
      <c r="T58" s="310"/>
      <c r="U58" s="14"/>
      <c r="V58" s="16"/>
      <c r="W58" s="16"/>
      <c r="X58" s="16"/>
      <c r="Y58" s="16"/>
      <c r="Z58" s="16"/>
      <c r="AA58" s="16"/>
      <c r="AB58" s="17"/>
    </row>
    <row r="59" ht="12.75" customHeight="1">
      <c r="A59" s="229"/>
      <c r="B59" s="14"/>
      <c r="C59" t="s" s="132">
        <v>67</v>
      </c>
      <c r="D59" s="266"/>
      <c r="E59" s="267"/>
      <c r="F59" s="311"/>
      <c r="G59" t="s" s="269">
        <f>IF($H$40="","",$H$40)</f>
      </c>
      <c r="H59" s="312"/>
      <c r="I59" s="313"/>
      <c r="J59" t="s" s="269">
        <f>IF($I$40="","",$I$40)</f>
      </c>
      <c r="K59" s="314"/>
      <c r="L59" s="273"/>
      <c r="M59" t="s" s="269">
        <f>IF($I$40&lt;&gt;0,IF($H$40/$I$40&gt;0,$H$40/$I$40,"N/A"),"")</f>
      </c>
      <c r="N59" s="270"/>
      <c r="O59" s="313"/>
      <c r="P59" t="s" s="269">
        <f>IF($H$40="","",IF($I$40="","",$H$40-$I$40))</f>
      </c>
      <c r="Q59" s="272"/>
      <c r="R59" s="315"/>
      <c r="S59" s="316"/>
      <c r="T59" s="317"/>
      <c r="U59" s="14"/>
      <c r="V59" s="16"/>
      <c r="W59" s="16"/>
      <c r="X59" s="16"/>
      <c r="Y59" s="16"/>
      <c r="Z59" s="16"/>
      <c r="AA59" s="16"/>
      <c r="AB59" s="17"/>
    </row>
    <row r="60" ht="12.75" customHeight="1">
      <c r="A60" s="318"/>
      <c r="B60" s="200"/>
      <c r="C60" s="201"/>
      <c r="D60" t="s" s="319">
        <f t="shared" si="11"/>
        <v>64</v>
      </c>
      <c r="E60" s="320"/>
      <c r="F60" t="s" s="321">
        <f>IF(AND($H$42="",$H$41=""),"",IF($H$40="","",$H$40-$P$48*IF($H$42&gt;0,$H$42,$H$41/SQRT($H$25))))</f>
      </c>
      <c r="G60" t="s" s="322">
        <f>IF(F60&lt;&gt;H60,"to","")</f>
      </c>
      <c r="H60" t="s" s="323">
        <f>IF(AND($H$42="",$H$41=""),"",IF($H$40="","",$H$40+$P$48*IF($H$42&gt;0,$H$42,$H$41/SQRT($H$25))))</f>
      </c>
      <c r="I60" t="s" s="324">
        <f>IF(AND($I$42="",$I$41=""),"",IF($I$40="","",$I$40-$P$48*IF($I$42&gt;0,$I$42,$I$41/SQRT($I$25))))</f>
      </c>
      <c r="J60" t="s" s="322">
        <f>IF(I60&lt;&gt;K60,"to","")</f>
      </c>
      <c r="K60" t="s" s="325">
        <f>IF(AND($I$42="",$I$41=""),"",IF($I$40="","",$I$40+$P$48*IF($I$42&gt;0,$I$42,$I$41/SQRT($I$25))))</f>
      </c>
      <c r="L60" t="s" s="326">
        <f>IF(OR(AND($H$42="",$H$41=""),AND($I$42="",$I$41="")),"",IF($I$40="","",IF($M$59="N/A","N/A",MAX(0,$M$59-(TINV((100-$G$48)/100,$H$25+$I$25-2)*$M$59*SQRT(IF($H$42&gt;0,$H$42,IF($H$41&gt;0,$H$41/SQRT($H$25)))^2/$G$59^2+IF($I$42&gt;0,$I$42,IF($I$41&gt;0,$I$41/SQRT($I$25)))^2/$J$59^2))))))</f>
      </c>
      <c r="M60" t="s" s="322">
        <f>IF(L60&lt;&gt;N60,"to","")</f>
      </c>
      <c r="N60" t="s" s="323">
        <f>IF(OR(AND($H$42="",$H$41=""),AND($I$42="",$I$41="")),"",IF($I$40="","",IF($M$59="N/A","N/A",$M$59+(TINV((100-$G$48)/100,$H$25+$I$25-2)*$M$59*SQRT(IF($H$42&gt;0,$H$42,IF($H$41&gt;0,$H$41/SQRT($H$25)))^2/$G$59^2+IF($I$42&gt;0,$I$42,IF($I$41&gt;0,$I$41/SQRT($I$25)))^2/$J$59^2)))))</f>
      </c>
      <c r="O60" t="s" s="324">
        <f>IF(OR(AND($H$42="",$H$41=""),AND($I$42="",$I$41="")),"",IF($I$40="","",$P$59-(TINV((100-$G$48)/100,$H$25+$I$25-2)*SQRT(IF($H$42&gt;0,$H$42,IF($H$41&gt;0,$H$41/SQRT($H$25)))^2+IF($I$42&gt;0,$I$42,IF($I$41&gt;0,$I$41/SQRT($I$25)))^2))))</f>
      </c>
      <c r="P60" t="s" s="322">
        <f>IF(O60&lt;&gt;Q60,"to","")</f>
      </c>
      <c r="Q60" t="s" s="325">
        <f>IF(OR(AND($H$42="",$H$41=""),AND($I$42="",$I$41="")),"",IF($I$40="","",$P$59+(TINV((100-$G$48)/100,$H$25+$I$25-2)*SQRT(IF($H$42&gt;0,$H$42,IF($H$41&gt;0,$H$41/SQRT($H$25)))^2+IF($I$42&gt;0,$I$42,IF($I$41&gt;0,$I$41/SQRT($I$25)))^2))))</f>
      </c>
      <c r="R60" s="327"/>
      <c r="S60" s="328"/>
      <c r="T60" s="329"/>
      <c r="U60" s="14"/>
      <c r="V60" s="16"/>
      <c r="W60" s="16"/>
      <c r="X60" s="16"/>
      <c r="Y60" s="16"/>
      <c r="Z60" s="16"/>
      <c r="AA60" s="16"/>
      <c r="AB60" s="17"/>
    </row>
    <row r="61" ht="12.75" customHeight="1">
      <c r="A61" s="330"/>
      <c r="B61" s="331"/>
      <c r="C61" s="331"/>
      <c r="D61" s="331"/>
      <c r="E61" s="331"/>
      <c r="F61" s="331"/>
      <c r="G61" s="331"/>
      <c r="H61" s="331"/>
      <c r="I61" s="331"/>
      <c r="J61" s="331"/>
      <c r="K61" s="331"/>
      <c r="L61" s="331"/>
      <c r="M61" s="331"/>
      <c r="N61" s="331"/>
      <c r="O61" s="331"/>
      <c r="P61" t="s" s="332">
        <v>68</v>
      </c>
      <c r="Q61" t="s" s="333">
        <v>69</v>
      </c>
      <c r="R61" s="334"/>
      <c r="S61" s="334"/>
      <c r="T61" s="334"/>
      <c r="U61" s="16"/>
      <c r="V61" s="133"/>
      <c r="W61" s="133"/>
      <c r="X61" s="133"/>
      <c r="Y61" s="16"/>
      <c r="Z61" s="16"/>
      <c r="AA61" s="16"/>
      <c r="AB61" s="17"/>
    </row>
    <row r="62" ht="12.75" customHeight="1">
      <c r="A62" s="33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7"/>
    </row>
    <row r="63" ht="12.75" customHeight="1">
      <c r="A63" s="33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7"/>
    </row>
    <row r="64" ht="12.75" customHeight="1">
      <c r="A64" s="33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7"/>
    </row>
    <row r="65" ht="12.75" customHeight="1">
      <c r="A65" s="3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7"/>
    </row>
    <row r="66" ht="12.75" customHeight="1">
      <c r="A66" s="3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7"/>
    </row>
    <row r="67" ht="12.75" customHeight="1">
      <c r="A67" s="3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7"/>
    </row>
    <row r="68" ht="14.25" customHeight="1">
      <c r="A68" s="335"/>
      <c r="B68" s="16"/>
      <c r="C68" s="16"/>
      <c r="D68" s="16"/>
      <c r="E68" s="16"/>
      <c r="F68" s="16"/>
      <c r="G68" s="16"/>
      <c r="H68" s="16"/>
      <c r="I68" s="16"/>
      <c r="J68" s="16"/>
      <c r="K68" s="16"/>
      <c r="L68" s="16"/>
      <c r="M68" s="16"/>
      <c r="N68" s="16"/>
      <c r="O68" s="16"/>
      <c r="P68" s="16"/>
      <c r="Q68" s="16"/>
      <c r="R68" s="16"/>
      <c r="S68" s="16"/>
      <c r="T68" s="16"/>
      <c r="U68" s="16"/>
      <c r="V68" s="31"/>
      <c r="W68" s="31"/>
      <c r="X68" s="31"/>
      <c r="Y68" s="16"/>
      <c r="Z68" s="16"/>
      <c r="AA68" s="16"/>
      <c r="AB68" s="17"/>
    </row>
    <row r="69" ht="14.25" customHeight="1">
      <c r="A69" s="335"/>
      <c r="B69" s="16"/>
      <c r="C69" s="16"/>
      <c r="D69" s="16"/>
      <c r="E69" s="16"/>
      <c r="F69" s="16"/>
      <c r="G69" s="16"/>
      <c r="H69" s="16"/>
      <c r="I69" s="16"/>
      <c r="J69" s="16"/>
      <c r="K69" s="16"/>
      <c r="L69" s="16"/>
      <c r="M69" s="16"/>
      <c r="N69" s="16"/>
      <c r="O69" s="16"/>
      <c r="P69" s="16"/>
      <c r="Q69" s="16"/>
      <c r="R69" s="16"/>
      <c r="S69" s="16"/>
      <c r="T69" s="16"/>
      <c r="U69" s="16"/>
      <c r="V69" s="31"/>
      <c r="W69" s="31"/>
      <c r="X69" s="31"/>
      <c r="Y69" s="16"/>
      <c r="Z69" s="16"/>
      <c r="AA69" s="16"/>
      <c r="AB69" s="17"/>
    </row>
    <row r="70" ht="14.25" customHeight="1">
      <c r="A70" s="336"/>
      <c r="B70" s="337"/>
      <c r="C70" s="337"/>
      <c r="D70" s="337"/>
      <c r="E70" s="337"/>
      <c r="F70" s="337"/>
      <c r="G70" s="337"/>
      <c r="H70" s="337"/>
      <c r="I70" s="337"/>
      <c r="J70" s="337"/>
      <c r="K70" s="337"/>
      <c r="L70" s="337"/>
      <c r="M70" s="337"/>
      <c r="N70" s="337"/>
      <c r="O70" s="337"/>
      <c r="P70" s="337"/>
      <c r="Q70" s="337"/>
      <c r="R70" s="337"/>
      <c r="S70" s="337"/>
      <c r="T70" s="337"/>
      <c r="U70" s="337"/>
      <c r="V70" s="338"/>
      <c r="W70" s="338"/>
      <c r="X70" s="338"/>
      <c r="Y70" s="337"/>
      <c r="Z70" s="337"/>
      <c r="AA70" s="337"/>
      <c r="AB70" s="339"/>
    </row>
  </sheetData>
  <mergeCells count="53">
    <mergeCell ref="H11:I11"/>
    <mergeCell ref="H10:I10"/>
    <mergeCell ref="P8:T8"/>
    <mergeCell ref="P6:T7"/>
    <mergeCell ref="D32:F32"/>
    <mergeCell ref="D39:F39"/>
    <mergeCell ref="L7:N7"/>
    <mergeCell ref="A16:A31"/>
    <mergeCell ref="D4:I4"/>
    <mergeCell ref="K25:N25"/>
    <mergeCell ref="P5:T5"/>
    <mergeCell ref="A5:A15"/>
    <mergeCell ref="P42:T44"/>
    <mergeCell ref="B4:C4"/>
    <mergeCell ref="C59:D59"/>
    <mergeCell ref="K24:N24"/>
    <mergeCell ref="C56:D56"/>
    <mergeCell ref="C53:D53"/>
    <mergeCell ref="I51:K51"/>
    <mergeCell ref="F51:H51"/>
    <mergeCell ref="O50:Q50"/>
    <mergeCell ref="L50:N50"/>
    <mergeCell ref="I50:K50"/>
    <mergeCell ref="R49:T51"/>
    <mergeCell ref="F50:H50"/>
    <mergeCell ref="L49:Q49"/>
    <mergeCell ref="D33:F34"/>
    <mergeCell ref="A45:A47"/>
    <mergeCell ref="V55:W57"/>
    <mergeCell ref="P21:T23"/>
    <mergeCell ref="F49:K49"/>
    <mergeCell ref="P9:T11"/>
    <mergeCell ref="R58:T60"/>
    <mergeCell ref="D17:G17"/>
    <mergeCell ref="P16:T19"/>
    <mergeCell ref="G6:J6"/>
    <mergeCell ref="J17:M17"/>
    <mergeCell ref="R52:T52"/>
    <mergeCell ref="Q61:T61"/>
    <mergeCell ref="D16:G16"/>
    <mergeCell ref="A32:A44"/>
    <mergeCell ref="G8:J8"/>
    <mergeCell ref="P20:T20"/>
    <mergeCell ref="O51:Q51"/>
    <mergeCell ref="K12:N12"/>
    <mergeCell ref="D40:F41"/>
    <mergeCell ref="J16:M16"/>
    <mergeCell ref="J4:K4"/>
    <mergeCell ref="H12:I12"/>
    <mergeCell ref="A49:A60"/>
    <mergeCell ref="P12:T15"/>
    <mergeCell ref="L4:T4"/>
    <mergeCell ref="L51:N51"/>
  </mergeCells>
  <hyperlinks>
    <hyperlink ref="Q61" r:id="rId1" location="" tooltip="" display=""/>
  </hyperlinks>
  <pageMargins left="0.708661" right="0.708661" top="0.748031" bottom="0.748031" header="0.314961" footer="0.314961"/>
  <pageSetup firstPageNumber="1" fitToHeight="1" fitToWidth="1" scale="72" useFirstPageNumber="0" orientation="portrait" pageOrder="downThenOver"/>
  <headerFooter>
    <oddFooter>&amp;L&amp;"Calibri,Regular"&amp;8&amp;K000000estatisticas.xlsx, Analysis 1
27/03/18&amp;R&amp;"Calibri,Regular"&amp;11&amp;K000000 </oddFooter>
  </headerFooter>
  <drawing r:id="rId2"/>
  <legacyDrawing r:id="rId3"/>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